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e\Desktop\"/>
    </mc:Choice>
  </mc:AlternateContent>
  <xr:revisionPtr revIDLastSave="0" documentId="8_{0B5A1EBA-BE80-4706-B78F-3ADCC19A5AC1}" xr6:coauthVersionLast="34" xr6:coauthVersionMax="34" xr10:uidLastSave="{00000000-0000-0000-0000-000000000000}"/>
  <bookViews>
    <workbookView xWindow="0" yWindow="0" windowWidth="19200" windowHeight="8145" xr2:uid="{58DFC230-583E-4304-9787-01BB541BCF4B}"/>
  </bookViews>
  <sheets>
    <sheet name="Summary" sheetId="11" r:id="rId1"/>
    <sheet name="24hrs" sheetId="1" r:id="rId2"/>
    <sheet name="36hrs" sheetId="8" r:id="rId3"/>
    <sheet name="72hrs" sheetId="9" r:id="rId4"/>
    <sheet name="100hrs" sheetId="10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52" i="10"/>
  <c r="E52" i="10"/>
  <c r="F46" i="10"/>
  <c r="E46" i="10"/>
  <c r="F41" i="10"/>
  <c r="D41" i="10"/>
  <c r="E41" i="10"/>
  <c r="F35" i="10"/>
  <c r="E35" i="10"/>
  <c r="E29" i="10"/>
  <c r="E24" i="10"/>
  <c r="E18" i="10"/>
  <c r="E12" i="10"/>
  <c r="D12" i="10"/>
  <c r="F52" i="9"/>
  <c r="E52" i="9"/>
  <c r="D52" i="9"/>
  <c r="F46" i="9"/>
  <c r="E46" i="9"/>
  <c r="F41" i="9"/>
  <c r="E41" i="9"/>
  <c r="F35" i="9"/>
  <c r="E35" i="9"/>
  <c r="D35" i="9"/>
  <c r="E29" i="9"/>
  <c r="D29" i="9"/>
  <c r="E24" i="9"/>
  <c r="E18" i="9"/>
  <c r="E12" i="9"/>
  <c r="D12" i="9"/>
  <c r="F52" i="8"/>
  <c r="E52" i="8"/>
  <c r="F46" i="8"/>
  <c r="E46" i="8"/>
  <c r="F41" i="8"/>
  <c r="E41" i="8"/>
  <c r="F35" i="8"/>
  <c r="E35" i="8"/>
  <c r="D35" i="8"/>
  <c r="D29" i="8"/>
  <c r="E29" i="8"/>
  <c r="E24" i="8"/>
  <c r="E18" i="8"/>
  <c r="E12" i="8"/>
  <c r="F52" i="1"/>
  <c r="E52" i="1"/>
  <c r="F46" i="1"/>
  <c r="E46" i="1"/>
  <c r="F41" i="1"/>
  <c r="E41" i="1"/>
  <c r="D41" i="1"/>
  <c r="F35" i="1"/>
  <c r="E35" i="1"/>
  <c r="E29" i="1"/>
  <c r="E24" i="1"/>
  <c r="D24" i="1"/>
  <c r="E18" i="1"/>
  <c r="D18" i="1"/>
  <c r="E12" i="1"/>
  <c r="D52" i="10"/>
  <c r="D46" i="10"/>
  <c r="D35" i="10"/>
  <c r="D29" i="10"/>
  <c r="D24" i="10"/>
  <c r="D18" i="10"/>
  <c r="D46" i="9"/>
  <c r="D41" i="9"/>
  <c r="D24" i="9"/>
  <c r="D18" i="9"/>
  <c r="D46" i="8"/>
  <c r="D41" i="8"/>
  <c r="D12" i="8"/>
  <c r="D24" i="8"/>
  <c r="D18" i="8"/>
  <c r="D46" i="1"/>
  <c r="D35" i="1"/>
  <c r="D29" i="1"/>
  <c r="D52" i="1" l="1"/>
  <c r="C41" i="11"/>
  <c r="F41" i="11" l="1"/>
  <c r="E41" i="11"/>
  <c r="D41" i="11"/>
  <c r="F37" i="11"/>
  <c r="F39" i="11" s="1"/>
  <c r="E37" i="11"/>
  <c r="E39" i="11" s="1"/>
  <c r="D37" i="11"/>
  <c r="D39" i="11" s="1"/>
  <c r="C37" i="11"/>
  <c r="C39" i="11" s="1"/>
  <c r="F34" i="11"/>
  <c r="E34" i="11"/>
  <c r="D34" i="11"/>
  <c r="C34" i="11"/>
  <c r="F33" i="11"/>
  <c r="E33" i="11"/>
  <c r="E35" i="11" s="1"/>
  <c r="E43" i="11" s="1"/>
  <c r="E45" i="11" s="1"/>
  <c r="D33" i="11"/>
  <c r="D35" i="11" s="1"/>
  <c r="C33" i="11"/>
  <c r="C35" i="11" s="1"/>
  <c r="D20" i="9"/>
  <c r="D43" i="11" l="1"/>
  <c r="D45" i="11" s="1"/>
  <c r="D47" i="11"/>
  <c r="E47" i="11"/>
  <c r="F47" i="11"/>
  <c r="F35" i="11"/>
  <c r="F43" i="11" s="1"/>
  <c r="F45" i="11" s="1"/>
  <c r="C43" i="11"/>
  <c r="G54" i="10"/>
  <c r="F54" i="10"/>
  <c r="E54" i="10"/>
  <c r="D54" i="10"/>
  <c r="D53" i="10" s="1"/>
  <c r="Q40" i="11" s="1"/>
  <c r="G48" i="10"/>
  <c r="F48" i="10"/>
  <c r="E48" i="10"/>
  <c r="D48" i="10"/>
  <c r="D47" i="10" s="1"/>
  <c r="Q33" i="11" s="1"/>
  <c r="G43" i="10"/>
  <c r="F43" i="10"/>
  <c r="E43" i="10"/>
  <c r="D43" i="10"/>
  <c r="D42" i="10" s="1"/>
  <c r="Q26" i="11" s="1"/>
  <c r="G37" i="10"/>
  <c r="F37" i="10"/>
  <c r="E37" i="10"/>
  <c r="D37" i="10"/>
  <c r="D36" i="10" s="1"/>
  <c r="Q19" i="11" s="1"/>
  <c r="G31" i="10"/>
  <c r="F31" i="10"/>
  <c r="E31" i="10"/>
  <c r="D31" i="10"/>
  <c r="D30" i="10" s="1"/>
  <c r="J40" i="11" s="1"/>
  <c r="G26" i="10"/>
  <c r="F26" i="10"/>
  <c r="E26" i="10"/>
  <c r="D26" i="10"/>
  <c r="D25" i="10" s="1"/>
  <c r="J33" i="11" s="1"/>
  <c r="G20" i="10"/>
  <c r="F20" i="10"/>
  <c r="E20" i="10"/>
  <c r="D20" i="10"/>
  <c r="D19" i="10" s="1"/>
  <c r="J26" i="11" s="1"/>
  <c r="G14" i="10"/>
  <c r="F14" i="10"/>
  <c r="E14" i="10"/>
  <c r="D14" i="10"/>
  <c r="D13" i="10" s="1"/>
  <c r="J19" i="11" s="1"/>
  <c r="T8" i="10"/>
  <c r="U8" i="10" s="1"/>
  <c r="S8" i="10"/>
  <c r="O8" i="10"/>
  <c r="P8" i="10" s="1"/>
  <c r="N8" i="10"/>
  <c r="J8" i="10"/>
  <c r="K8" i="10" s="1"/>
  <c r="I8" i="10"/>
  <c r="E8" i="10"/>
  <c r="F8" i="10" s="1"/>
  <c r="D8" i="10"/>
  <c r="T7" i="10"/>
  <c r="U7" i="10" s="1"/>
  <c r="S7" i="10"/>
  <c r="O7" i="10"/>
  <c r="P7" i="10" s="1"/>
  <c r="N7" i="10"/>
  <c r="J7" i="10"/>
  <c r="K7" i="10" s="1"/>
  <c r="I7" i="10"/>
  <c r="E7" i="10"/>
  <c r="F7" i="10" s="1"/>
  <c r="D7" i="10"/>
  <c r="G54" i="9"/>
  <c r="F54" i="9"/>
  <c r="E54" i="9"/>
  <c r="D54" i="9"/>
  <c r="D53" i="9" s="1"/>
  <c r="Q39" i="11" s="1"/>
  <c r="G48" i="9"/>
  <c r="F48" i="9"/>
  <c r="E48" i="9"/>
  <c r="D48" i="9"/>
  <c r="D47" i="9" s="1"/>
  <c r="Q32" i="11" s="1"/>
  <c r="G43" i="9"/>
  <c r="F43" i="9"/>
  <c r="E43" i="9"/>
  <c r="D43" i="9"/>
  <c r="D42" i="9" s="1"/>
  <c r="Q25" i="11" s="1"/>
  <c r="G37" i="9"/>
  <c r="F37" i="9"/>
  <c r="E37" i="9"/>
  <c r="D37" i="9"/>
  <c r="D36" i="9" s="1"/>
  <c r="Q18" i="11" s="1"/>
  <c r="G31" i="9"/>
  <c r="F31" i="9"/>
  <c r="E31" i="9"/>
  <c r="D31" i="9"/>
  <c r="G26" i="9"/>
  <c r="F26" i="9"/>
  <c r="E26" i="9"/>
  <c r="D26" i="9"/>
  <c r="G20" i="9"/>
  <c r="F20" i="9"/>
  <c r="E20" i="9"/>
  <c r="D19" i="9"/>
  <c r="J25" i="11" s="1"/>
  <c r="G14" i="9"/>
  <c r="F14" i="9"/>
  <c r="E14" i="9"/>
  <c r="D14" i="9"/>
  <c r="D13" i="9" s="1"/>
  <c r="J18" i="11" s="1"/>
  <c r="T8" i="9"/>
  <c r="U8" i="9" s="1"/>
  <c r="S8" i="9"/>
  <c r="O8" i="9"/>
  <c r="P8" i="9" s="1"/>
  <c r="N8" i="9"/>
  <c r="J8" i="9"/>
  <c r="K8" i="9" s="1"/>
  <c r="I8" i="9"/>
  <c r="F8" i="9"/>
  <c r="E8" i="9"/>
  <c r="D8" i="9"/>
  <c r="T7" i="9"/>
  <c r="U7" i="9" s="1"/>
  <c r="S7" i="9"/>
  <c r="G29" i="9" s="1"/>
  <c r="O7" i="9"/>
  <c r="P7" i="9" s="1"/>
  <c r="N7" i="9"/>
  <c r="J7" i="9"/>
  <c r="K7" i="9" s="1"/>
  <c r="I7" i="9"/>
  <c r="F7" i="9"/>
  <c r="E7" i="9"/>
  <c r="D7" i="9"/>
  <c r="D20" i="8"/>
  <c r="D19" i="8" s="1"/>
  <c r="J24" i="11" s="1"/>
  <c r="D14" i="8"/>
  <c r="D13" i="8" s="1"/>
  <c r="J17" i="11" s="1"/>
  <c r="G54" i="8"/>
  <c r="F54" i="8"/>
  <c r="E54" i="8"/>
  <c r="D54" i="8"/>
  <c r="D53" i="8" s="1"/>
  <c r="Q38" i="11" s="1"/>
  <c r="D52" i="8"/>
  <c r="G48" i="8"/>
  <c r="F48" i="8"/>
  <c r="E48" i="8"/>
  <c r="D48" i="8"/>
  <c r="G43" i="8"/>
  <c r="F43" i="8"/>
  <c r="E43" i="8"/>
  <c r="D43" i="8"/>
  <c r="D42" i="8"/>
  <c r="Q24" i="11" s="1"/>
  <c r="G37" i="8"/>
  <c r="F37" i="8"/>
  <c r="E37" i="8"/>
  <c r="D37" i="8"/>
  <c r="G31" i="8"/>
  <c r="F31" i="8"/>
  <c r="E31" i="8"/>
  <c r="D31" i="8"/>
  <c r="D30" i="8"/>
  <c r="J38" i="11" s="1"/>
  <c r="G26" i="8"/>
  <c r="F26" i="8"/>
  <c r="E26" i="8"/>
  <c r="D26" i="8"/>
  <c r="D25" i="8" s="1"/>
  <c r="J31" i="11" s="1"/>
  <c r="G20" i="8"/>
  <c r="F20" i="8"/>
  <c r="E20" i="8"/>
  <c r="G14" i="8"/>
  <c r="F14" i="8"/>
  <c r="E14" i="8"/>
  <c r="T8" i="8"/>
  <c r="U8" i="8" s="1"/>
  <c r="S8" i="8"/>
  <c r="O8" i="8"/>
  <c r="P8" i="8" s="1"/>
  <c r="N8" i="8"/>
  <c r="J8" i="8"/>
  <c r="K8" i="8" s="1"/>
  <c r="I8" i="8"/>
  <c r="E8" i="8"/>
  <c r="F8" i="8" s="1"/>
  <c r="D8" i="8"/>
  <c r="T7" i="8"/>
  <c r="U7" i="8" s="1"/>
  <c r="S7" i="8"/>
  <c r="O7" i="8"/>
  <c r="P7" i="8" s="1"/>
  <c r="N7" i="8"/>
  <c r="J7" i="8"/>
  <c r="K7" i="8" s="1"/>
  <c r="I7" i="8"/>
  <c r="E7" i="8"/>
  <c r="F7" i="8" s="1"/>
  <c r="D7" i="8"/>
  <c r="D48" i="1"/>
  <c r="D31" i="1"/>
  <c r="D37" i="1"/>
  <c r="E31" i="1"/>
  <c r="D26" i="1"/>
  <c r="D20" i="1"/>
  <c r="G24" i="8" l="1"/>
  <c r="G29" i="8"/>
  <c r="G35" i="8"/>
  <c r="G52" i="8"/>
  <c r="G53" i="8" s="1"/>
  <c r="T38" i="11" s="1"/>
  <c r="F18" i="10"/>
  <c r="F29" i="10"/>
  <c r="F12" i="10"/>
  <c r="F13" i="10" s="1"/>
  <c r="L19" i="11" s="1"/>
  <c r="C45" i="11"/>
  <c r="C47" i="11" s="1"/>
  <c r="F12" i="8"/>
  <c r="F24" i="8"/>
  <c r="F25" i="8" s="1"/>
  <c r="L31" i="11" s="1"/>
  <c r="F29" i="8"/>
  <c r="F18" i="9"/>
  <c r="F29" i="9"/>
  <c r="G52" i="10"/>
  <c r="G41" i="10"/>
  <c r="G42" i="10" s="1"/>
  <c r="T26" i="11" s="1"/>
  <c r="G46" i="10"/>
  <c r="G35" i="10"/>
  <c r="G36" i="10" s="1"/>
  <c r="T19" i="11" s="1"/>
  <c r="G29" i="10"/>
  <c r="G18" i="10"/>
  <c r="G19" i="10" s="1"/>
  <c r="M26" i="11" s="1"/>
  <c r="G24" i="10"/>
  <c r="F24" i="10"/>
  <c r="G46" i="9"/>
  <c r="G35" i="9"/>
  <c r="G36" i="9" s="1"/>
  <c r="T18" i="11" s="1"/>
  <c r="G52" i="9"/>
  <c r="G53" i="9" s="1"/>
  <c r="T39" i="11" s="1"/>
  <c r="G41" i="9"/>
  <c r="G24" i="9"/>
  <c r="G25" i="9" s="1"/>
  <c r="M32" i="11" s="1"/>
  <c r="G12" i="9"/>
  <c r="G18" i="9"/>
  <c r="F24" i="9"/>
  <c r="F12" i="9"/>
  <c r="F13" i="9" s="1"/>
  <c r="L18" i="11" s="1"/>
  <c r="E53" i="9"/>
  <c r="R39" i="11" s="1"/>
  <c r="G18" i="8"/>
  <c r="G12" i="8"/>
  <c r="G13" i="8" s="1"/>
  <c r="M17" i="11" s="1"/>
  <c r="G46" i="8"/>
  <c r="G47" i="8" s="1"/>
  <c r="T31" i="11" s="1"/>
  <c r="G41" i="8"/>
  <c r="F18" i="8"/>
  <c r="F19" i="8" s="1"/>
  <c r="L24" i="11" s="1"/>
  <c r="E47" i="8"/>
  <c r="R31" i="11" s="1"/>
  <c r="G12" i="10"/>
  <c r="E13" i="10"/>
  <c r="K19" i="11" s="1"/>
  <c r="E47" i="10"/>
  <c r="R33" i="11" s="1"/>
  <c r="E53" i="10"/>
  <c r="R40" i="11" s="1"/>
  <c r="E42" i="10"/>
  <c r="R26" i="11" s="1"/>
  <c r="E36" i="10"/>
  <c r="R19" i="11" s="1"/>
  <c r="G42" i="9"/>
  <c r="T25" i="11" s="1"/>
  <c r="E19" i="9"/>
  <c r="K25" i="11" s="1"/>
  <c r="E47" i="9"/>
  <c r="R32" i="11" s="1"/>
  <c r="E42" i="9"/>
  <c r="R25" i="11" s="1"/>
  <c r="E36" i="9"/>
  <c r="R18" i="11" s="1"/>
  <c r="G30" i="8"/>
  <c r="M38" i="11" s="1"/>
  <c r="G36" i="8"/>
  <c r="T17" i="11" s="1"/>
  <c r="E42" i="8"/>
  <c r="R24" i="11" s="1"/>
  <c r="E36" i="8"/>
  <c r="R17" i="11" s="1"/>
  <c r="E25" i="8"/>
  <c r="K31" i="11" s="1"/>
  <c r="E30" i="8"/>
  <c r="K38" i="11" s="1"/>
  <c r="F30" i="8"/>
  <c r="L38" i="11" s="1"/>
  <c r="F13" i="8"/>
  <c r="L17" i="11" s="1"/>
  <c r="F42" i="8"/>
  <c r="S24" i="11" s="1"/>
  <c r="F47" i="8"/>
  <c r="S31" i="11" s="1"/>
  <c r="F53" i="8"/>
  <c r="S38" i="11" s="1"/>
  <c r="G30" i="9"/>
  <c r="M39" i="11" s="1"/>
  <c r="F30" i="9"/>
  <c r="L39" i="11" s="1"/>
  <c r="F53" i="9"/>
  <c r="S39" i="11" s="1"/>
  <c r="G47" i="10"/>
  <c r="T33" i="11" s="1"/>
  <c r="G53" i="10"/>
  <c r="T40" i="11" s="1"/>
  <c r="G13" i="10"/>
  <c r="M19" i="11" s="1"/>
  <c r="F53" i="10"/>
  <c r="S40" i="11" s="1"/>
  <c r="F36" i="10"/>
  <c r="S19" i="11" s="1"/>
  <c r="F19" i="10"/>
  <c r="L26" i="11" s="1"/>
  <c r="E30" i="10"/>
  <c r="K40" i="11" s="1"/>
  <c r="F30" i="10"/>
  <c r="L40" i="11" s="1"/>
  <c r="G30" i="10"/>
  <c r="M40" i="11" s="1"/>
  <c r="D30" i="9"/>
  <c r="J39" i="11" s="1"/>
  <c r="E30" i="9"/>
  <c r="K39" i="11" s="1"/>
  <c r="D25" i="9"/>
  <c r="J32" i="11" s="1"/>
  <c r="E53" i="8"/>
  <c r="R38" i="11" s="1"/>
  <c r="E19" i="10"/>
  <c r="K26" i="11" s="1"/>
  <c r="E25" i="10"/>
  <c r="K33" i="11" s="1"/>
  <c r="F25" i="10"/>
  <c r="L33" i="11" s="1"/>
  <c r="F42" i="10"/>
  <c r="S26" i="11" s="1"/>
  <c r="F47" i="10"/>
  <c r="S33" i="11" s="1"/>
  <c r="G25" i="10"/>
  <c r="M33" i="11" s="1"/>
  <c r="E13" i="9"/>
  <c r="K18" i="11" s="1"/>
  <c r="E25" i="9"/>
  <c r="K32" i="11" s="1"/>
  <c r="F19" i="9"/>
  <c r="L25" i="11" s="1"/>
  <c r="F25" i="9"/>
  <c r="L32" i="11" s="1"/>
  <c r="F36" i="9"/>
  <c r="S18" i="11" s="1"/>
  <c r="F42" i="9"/>
  <c r="S25" i="11" s="1"/>
  <c r="F47" i="9"/>
  <c r="S32" i="11" s="1"/>
  <c r="G13" i="9"/>
  <c r="M18" i="11" s="1"/>
  <c r="G19" i="9"/>
  <c r="M25" i="11" s="1"/>
  <c r="G47" i="9"/>
  <c r="T32" i="11" s="1"/>
  <c r="D47" i="8"/>
  <c r="Q31" i="11" s="1"/>
  <c r="D36" i="8"/>
  <c r="Q17" i="11" s="1"/>
  <c r="E13" i="8"/>
  <c r="K17" i="11" s="1"/>
  <c r="E19" i="8"/>
  <c r="K24" i="11" s="1"/>
  <c r="F36" i="8"/>
  <c r="S17" i="11" s="1"/>
  <c r="G19" i="8"/>
  <c r="M24" i="11" s="1"/>
  <c r="G25" i="8"/>
  <c r="M31" i="11" s="1"/>
  <c r="G42" i="8"/>
  <c r="T24" i="11" s="1"/>
  <c r="D14" i="1" l="1"/>
  <c r="D13" i="1" s="1"/>
  <c r="J16" i="11" s="1"/>
  <c r="I7" i="1"/>
  <c r="E26" i="1" l="1"/>
  <c r="F26" i="1"/>
  <c r="G26" i="1"/>
  <c r="E20" i="1"/>
  <c r="F20" i="1"/>
  <c r="G20" i="1"/>
  <c r="E14" i="1"/>
  <c r="F14" i="1"/>
  <c r="G14" i="1"/>
  <c r="D19" i="1" l="1"/>
  <c r="J23" i="11" s="1"/>
  <c r="D25" i="1"/>
  <c r="J30" i="11" s="1"/>
  <c r="J7" i="1" l="1"/>
  <c r="K7" i="1" s="1"/>
  <c r="E7" i="1"/>
  <c r="D7" i="1"/>
  <c r="E48" i="1"/>
  <c r="F48" i="1"/>
  <c r="G48" i="1"/>
  <c r="E54" i="1"/>
  <c r="F54" i="1"/>
  <c r="G54" i="1"/>
  <c r="D54" i="1"/>
  <c r="D43" i="1"/>
  <c r="E43" i="1"/>
  <c r="F43" i="1"/>
  <c r="G43" i="1"/>
  <c r="E37" i="1"/>
  <c r="F37" i="1"/>
  <c r="G37" i="1"/>
  <c r="F31" i="1"/>
  <c r="G31" i="1"/>
  <c r="D30" i="1"/>
  <c r="J37" i="11" s="1"/>
  <c r="S8" i="1"/>
  <c r="J8" i="1"/>
  <c r="K8" i="1" s="1"/>
  <c r="T7" i="1"/>
  <c r="U7" i="1" s="1"/>
  <c r="T8" i="1"/>
  <c r="U8" i="1" s="1"/>
  <c r="S7" i="1"/>
  <c r="G12" i="1" s="1"/>
  <c r="F7" i="1"/>
  <c r="E8" i="1"/>
  <c r="F8" i="1" s="1"/>
  <c r="D8" i="1"/>
  <c r="O8" i="1"/>
  <c r="P8" i="1" s="1"/>
  <c r="O7" i="1"/>
  <c r="P7" i="1" s="1"/>
  <c r="N7" i="1"/>
  <c r="N8" i="1"/>
  <c r="I8" i="1"/>
  <c r="E13" i="1"/>
  <c r="K16" i="11" s="1"/>
  <c r="F18" i="1" l="1"/>
  <c r="F12" i="1"/>
  <c r="G29" i="1"/>
  <c r="G35" i="1"/>
  <c r="G36" i="1" s="1"/>
  <c r="T16" i="11" s="1"/>
  <c r="G41" i="1"/>
  <c r="F29" i="1"/>
  <c r="F13" i="1"/>
  <c r="L16" i="11" s="1"/>
  <c r="G46" i="1"/>
  <c r="G47" i="1" s="1"/>
  <c r="T30" i="11" s="1"/>
  <c r="E47" i="1"/>
  <c r="R30" i="11" s="1"/>
  <c r="E42" i="1"/>
  <c r="R23" i="11" s="1"/>
  <c r="F47" i="1"/>
  <c r="S30" i="11" s="1"/>
  <c r="F53" i="1"/>
  <c r="S37" i="11" s="1"/>
  <c r="G52" i="1"/>
  <c r="G53" i="1" s="1"/>
  <c r="T37" i="11" s="1"/>
  <c r="E25" i="1"/>
  <c r="K30" i="11" s="1"/>
  <c r="E19" i="1"/>
  <c r="K23" i="11" s="1"/>
  <c r="G24" i="1"/>
  <c r="G25" i="1" s="1"/>
  <c r="M30" i="11" s="1"/>
  <c r="G18" i="1"/>
  <c r="G19" i="1" s="1"/>
  <c r="M23" i="11" s="1"/>
  <c r="F24" i="1"/>
  <c r="F25" i="1" s="1"/>
  <c r="L30" i="11" s="1"/>
  <c r="F19" i="1"/>
  <c r="L23" i="11" s="1"/>
  <c r="G13" i="1"/>
  <c r="M16" i="11" s="1"/>
  <c r="F30" i="1"/>
  <c r="L37" i="11" s="1"/>
  <c r="D36" i="1"/>
  <c r="Q16" i="11" s="1"/>
  <c r="E36" i="1"/>
  <c r="R16" i="11" s="1"/>
  <c r="E53" i="1"/>
  <c r="R37" i="11" s="1"/>
  <c r="F42" i="1"/>
  <c r="S23" i="11" s="1"/>
  <c r="G30" i="1"/>
  <c r="M37" i="11" s="1"/>
  <c r="E30" i="1"/>
  <c r="K37" i="11" s="1"/>
  <c r="G42" i="1"/>
  <c r="T23" i="11" s="1"/>
  <c r="F36" i="1"/>
  <c r="S16" i="11" s="1"/>
  <c r="D53" i="1"/>
  <c r="Q37" i="11" s="1"/>
  <c r="D47" i="1"/>
  <c r="Q30" i="11" s="1"/>
  <c r="D42" i="1"/>
  <c r="Q23" i="11" s="1"/>
</calcChain>
</file>

<file path=xl/sharedStrings.xml><?xml version="1.0" encoding="utf-8"?>
<sst xmlns="http://schemas.openxmlformats.org/spreadsheetml/2006/main" count="228" uniqueCount="57">
  <si>
    <t xml:space="preserve">Cap </t>
  </si>
  <si>
    <t>50% CCS</t>
  </si>
  <si>
    <t>Parent OOP</t>
  </si>
  <si>
    <t>Parent OOP per day</t>
  </si>
  <si>
    <t>per hour</t>
  </si>
  <si>
    <t>Funded</t>
  </si>
  <si>
    <t>days fort</t>
  </si>
  <si>
    <t>Parent payment</t>
  </si>
  <si>
    <t>24hrs</t>
  </si>
  <si>
    <t>72hrs</t>
  </si>
  <si>
    <t>100hrs</t>
  </si>
  <si>
    <t>10hrs</t>
  </si>
  <si>
    <t>9hrs</t>
  </si>
  <si>
    <t>6hrs</t>
  </si>
  <si>
    <t>Proposed session times</t>
  </si>
  <si>
    <t xml:space="preserve">12hrs </t>
  </si>
  <si>
    <t>6:30-6:30</t>
  </si>
  <si>
    <t>7:30-5:30</t>
  </si>
  <si>
    <t>8:00-5:00</t>
  </si>
  <si>
    <t>9:00-3:00</t>
  </si>
  <si>
    <t>36hrs</t>
  </si>
  <si>
    <t>Session hours</t>
  </si>
  <si>
    <t>Daily fee</t>
  </si>
  <si>
    <r>
      <t xml:space="preserve">Days booked per </t>
    </r>
    <r>
      <rPr>
        <b/>
        <sz val="11"/>
        <color theme="1"/>
        <rFont val="Calibri"/>
        <family val="2"/>
        <scheme val="minor"/>
      </rPr>
      <t>fortnight</t>
    </r>
  </si>
  <si>
    <t xml:space="preserve">Funded fortnightly hours </t>
  </si>
  <si>
    <t>CCS %</t>
  </si>
  <si>
    <t>Automatic calculation of parent gap payment based on above inputs:</t>
  </si>
  <si>
    <t>Sessions (hours)</t>
  </si>
  <si>
    <t>CCS hourly cap ($)</t>
  </si>
  <si>
    <t>Hourly cost</t>
  </si>
  <si>
    <t xml:space="preserve">Lower of CCS cap and hourly rate </t>
  </si>
  <si>
    <t>Total fortnightly fees</t>
  </si>
  <si>
    <t>CCS Funded Fees</t>
  </si>
  <si>
    <t xml:space="preserve">Lower of funded hours and fortnightly hours </t>
  </si>
  <si>
    <t>Fortnightly funded hours</t>
  </si>
  <si>
    <t>Sessional hours in a fortnight</t>
  </si>
  <si>
    <t>Centre Manager to populate the orange boxes</t>
  </si>
  <si>
    <t xml:space="preserve">Sessional Care analysis </t>
  </si>
  <si>
    <t>This tool is designed for Centre Managers to assist parents with choosing the sessional care option</t>
  </si>
  <si>
    <t>Family Scenario Tool</t>
  </si>
  <si>
    <t xml:space="preserve">that will be most beneficial to the parents based on their individual circumstances. </t>
  </si>
  <si>
    <t>By populating the orange boxes with the parent information you will be able to compare</t>
  </si>
  <si>
    <t>the different sessions available with the parent and give them a dollar savings number per fortnight.</t>
  </si>
  <si>
    <t>affect best option available to parents but will affect the dollar saving which is why we created the tool on the left.</t>
  </si>
  <si>
    <t>**</t>
  </si>
  <si>
    <t xml:space="preserve">The table below assumes CCS is 50% and is to illustrate the trend for sessional hours. A change in CCS% would not </t>
  </si>
  <si>
    <t xml:space="preserve">Journey Early Learning Indooroopilly </t>
  </si>
  <si>
    <t>$116 Fees, 4 day fortnight</t>
  </si>
  <si>
    <t>$116 Fees, 6 day fortnight</t>
  </si>
  <si>
    <t>$116 Fees, 8 day fortnight</t>
  </si>
  <si>
    <t>$116 Fees, 10 day fortnight</t>
  </si>
  <si>
    <t>$126 Fees, 10 day fortnight</t>
  </si>
  <si>
    <t>$126 Fees, 8 day fortnight</t>
  </si>
  <si>
    <t>$126 Fees, 6 day fortnight</t>
  </si>
  <si>
    <t>$126 Fees, 4 day fortnight</t>
  </si>
  <si>
    <t>Fortnightly Parent Gap Payment</t>
  </si>
  <si>
    <t>CCS withheld by the Govt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</si>
</sst>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  <xf numFmtId="0" fontId="6" fillId="3" borderId="1" applyNumberFormat="0" applyAlignment="0" applyProtection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8" fontId="0" fillId="0" borderId="0" xfId="0" applyNumberFormat="1"/>
    <xf numFmtId="6" fontId="2" fillId="0" borderId="0" xfId="0" applyNumberFormat="1" applyFont="1"/>
    <xf numFmtId="0" fontId="0" fillId="0" borderId="0" xfId="0" applyFill="1"/>
    <xf numFmtId="0" fontId="2" fillId="0" borderId="0" xfId="0" applyFont="1" applyFill="1"/>
    <xf numFmtId="8" fontId="1" fillId="2" borderId="0" xfId="1" applyNumberFormat="1"/>
    <xf numFmtId="164" fontId="0" fillId="0" borderId="0" xfId="0" applyNumberFormat="1"/>
    <xf numFmtId="0" fontId="5" fillId="0" borderId="0" xfId="0" applyFont="1"/>
    <xf numFmtId="0" fontId="8" fillId="0" borderId="0" xfId="0" applyFont="1"/>
    <xf numFmtId="164" fontId="1" fillId="2" borderId="0" xfId="1" applyNumberFormat="1"/>
    <xf numFmtId="0" fontId="6" fillId="3" borderId="1" xfId="3"/>
    <xf numFmtId="10" fontId="6" fillId="3" borderId="1" xfId="2" applyNumberFormat="1" applyFont="1" applyFill="1" applyBorder="1"/>
    <xf numFmtId="0" fontId="0" fillId="0" borderId="0" xfId="0" applyFont="1"/>
    <xf numFmtId="164" fontId="0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3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164" fontId="5" fillId="0" borderId="0" xfId="1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8" fontId="5" fillId="0" borderId="0" xfId="1" applyNumberFormat="1" applyFont="1" applyFill="1"/>
    <xf numFmtId="8" fontId="5" fillId="0" borderId="0" xfId="0" applyNumberFormat="1" applyFont="1" applyFill="1"/>
    <xf numFmtId="0" fontId="1" fillId="0" borderId="0" xfId="1" applyFill="1"/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Good" xfId="1" builtinId="26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3F3D-9401-49CD-9C22-ECD0F039C9A1}">
  <dimension ref="A1:X47"/>
  <sheetViews>
    <sheetView tabSelected="1" workbookViewId="0">
      <selection activeCell="I11" sqref="I11:T45"/>
    </sheetView>
  </sheetViews>
  <sheetFormatPr defaultRowHeight="15" x14ac:dyDescent="0.25"/>
  <cols>
    <col min="2" max="2" width="38.7109375" customWidth="1"/>
    <col min="3" max="6" width="11.42578125" bestFit="1" customWidth="1"/>
    <col min="9" max="9" width="23.7109375" bestFit="1" customWidth="1"/>
    <col min="16" max="16" width="23.7109375" bestFit="1" customWidth="1"/>
    <col min="17" max="17" width="10.42578125" style="11" customWidth="1"/>
    <col min="18" max="18" width="11" style="11" customWidth="1"/>
    <col min="19" max="19" width="10.28515625" style="11" customWidth="1"/>
    <col min="20" max="20" width="10.42578125" style="11" customWidth="1"/>
  </cols>
  <sheetData>
    <row r="1" spans="1:20" ht="18.75" x14ac:dyDescent="0.3">
      <c r="A1" s="12" t="s">
        <v>46</v>
      </c>
      <c r="H1" s="12"/>
    </row>
    <row r="2" spans="1:20" ht="18.75" x14ac:dyDescent="0.3">
      <c r="A2" s="12"/>
      <c r="H2" s="12"/>
    </row>
    <row r="3" spans="1:20" x14ac:dyDescent="0.25">
      <c r="A3" s="3" t="s">
        <v>37</v>
      </c>
      <c r="H3" s="3"/>
    </row>
    <row r="5" spans="1:20" x14ac:dyDescent="0.25">
      <c r="A5" s="2" t="s">
        <v>14</v>
      </c>
      <c r="H5" s="2"/>
    </row>
    <row r="6" spans="1:20" x14ac:dyDescent="0.25">
      <c r="A6" t="s">
        <v>15</v>
      </c>
      <c r="B6" t="s">
        <v>16</v>
      </c>
    </row>
    <row r="7" spans="1:20" x14ac:dyDescent="0.25">
      <c r="A7" t="s">
        <v>11</v>
      </c>
      <c r="B7" t="s">
        <v>17</v>
      </c>
      <c r="Q7"/>
      <c r="R7"/>
      <c r="S7"/>
      <c r="T7"/>
    </row>
    <row r="8" spans="1:20" x14ac:dyDescent="0.25">
      <c r="A8" t="s">
        <v>12</v>
      </c>
      <c r="B8" t="s">
        <v>18</v>
      </c>
      <c r="Q8"/>
      <c r="R8"/>
      <c r="S8"/>
      <c r="T8"/>
    </row>
    <row r="9" spans="1:20" x14ac:dyDescent="0.25">
      <c r="A9" t="s">
        <v>13</v>
      </c>
      <c r="B9" t="s">
        <v>19</v>
      </c>
      <c r="Q9"/>
      <c r="R9"/>
      <c r="S9"/>
      <c r="T9"/>
    </row>
    <row r="10" spans="1:20" x14ac:dyDescent="0.25">
      <c r="Q10"/>
      <c r="R10"/>
      <c r="S10"/>
      <c r="T10"/>
    </row>
    <row r="11" spans="1:20" x14ac:dyDescent="0.25">
      <c r="K11" s="25" t="s">
        <v>44</v>
      </c>
      <c r="L11" s="26" t="s">
        <v>45</v>
      </c>
      <c r="Q11"/>
      <c r="R11"/>
      <c r="S11"/>
      <c r="T11"/>
    </row>
    <row r="12" spans="1:20" x14ac:dyDescent="0.25">
      <c r="B12" s="2" t="s">
        <v>39</v>
      </c>
      <c r="K12" s="26"/>
      <c r="L12" s="26" t="s">
        <v>43</v>
      </c>
      <c r="Q12"/>
      <c r="R12"/>
      <c r="S12"/>
      <c r="T12"/>
    </row>
    <row r="13" spans="1:20" x14ac:dyDescent="0.25">
      <c r="B13" t="s">
        <v>38</v>
      </c>
      <c r="Q13"/>
      <c r="R13"/>
      <c r="S13"/>
      <c r="T13"/>
    </row>
    <row r="14" spans="1:20" x14ac:dyDescent="0.25">
      <c r="B14" t="s">
        <v>40</v>
      </c>
      <c r="I14" s="3" t="s">
        <v>47</v>
      </c>
      <c r="J14" s="34" t="s">
        <v>21</v>
      </c>
      <c r="K14" s="34"/>
      <c r="L14" s="34"/>
      <c r="M14" s="34"/>
      <c r="P14" s="3" t="s">
        <v>54</v>
      </c>
      <c r="Q14" s="34" t="s">
        <v>21</v>
      </c>
      <c r="R14" s="34"/>
      <c r="S14" s="34"/>
      <c r="T14" s="34"/>
    </row>
    <row r="15" spans="1:20" x14ac:dyDescent="0.25">
      <c r="I15" t="s">
        <v>7</v>
      </c>
      <c r="J15">
        <v>6</v>
      </c>
      <c r="K15">
        <v>9</v>
      </c>
      <c r="L15">
        <v>10</v>
      </c>
      <c r="M15">
        <v>12</v>
      </c>
      <c r="P15" t="s">
        <v>7</v>
      </c>
      <c r="Q15" s="29">
        <v>6</v>
      </c>
      <c r="R15" s="29">
        <v>9</v>
      </c>
      <c r="S15" s="29">
        <v>10</v>
      </c>
      <c r="T15" s="29">
        <v>12</v>
      </c>
    </row>
    <row r="16" spans="1:20" x14ac:dyDescent="0.25">
      <c r="B16" t="s">
        <v>41</v>
      </c>
      <c r="I16" t="s">
        <v>8</v>
      </c>
      <c r="J16" s="13">
        <f>'24hrs'!D13</f>
        <v>322.76</v>
      </c>
      <c r="K16" s="13">
        <f>'24hrs'!E13</f>
        <v>322.76</v>
      </c>
      <c r="L16" s="28">
        <f>'24hrs'!F13</f>
        <v>324.8</v>
      </c>
      <c r="M16" s="28">
        <f>'24hrs'!G13</f>
        <v>348</v>
      </c>
      <c r="P16" t="s">
        <v>8</v>
      </c>
      <c r="Q16" s="13">
        <f>'24hrs'!D36</f>
        <v>362.76</v>
      </c>
      <c r="R16" s="13">
        <f>'24hrs'!E36</f>
        <v>362.76</v>
      </c>
      <c r="S16" s="13">
        <f>'24hrs'!F36</f>
        <v>362.76</v>
      </c>
      <c r="T16" s="28">
        <f>'24hrs'!G36</f>
        <v>378</v>
      </c>
    </row>
    <row r="17" spans="1:24" x14ac:dyDescent="0.25">
      <c r="B17" t="s">
        <v>42</v>
      </c>
      <c r="I17" t="s">
        <v>20</v>
      </c>
      <c r="J17" s="28">
        <f>'36hrs'!D13</f>
        <v>322.76</v>
      </c>
      <c r="K17" s="13">
        <f>'36hrs'!E13</f>
        <v>252.14000000000001</v>
      </c>
      <c r="L17" s="13">
        <f>'36hrs'!F13</f>
        <v>255.20000000000002</v>
      </c>
      <c r="M17" s="28">
        <f>'36hrs'!G13</f>
        <v>290</v>
      </c>
      <c r="P17" t="s">
        <v>20</v>
      </c>
      <c r="Q17" s="28">
        <f>'36hrs'!D36</f>
        <v>362.76</v>
      </c>
      <c r="R17" s="13">
        <f>'36hrs'!E36</f>
        <v>292.14</v>
      </c>
      <c r="S17" s="13">
        <f>'36hrs'!F36</f>
        <v>292.14</v>
      </c>
      <c r="T17" s="28">
        <f>'36hrs'!G36</f>
        <v>315</v>
      </c>
    </row>
    <row r="18" spans="1:24" x14ac:dyDescent="0.25">
      <c r="A18" s="7"/>
      <c r="H18" s="7"/>
      <c r="I18" t="s">
        <v>9</v>
      </c>
      <c r="J18" s="28">
        <f>'72hrs'!D13</f>
        <v>322.76</v>
      </c>
      <c r="K18" s="27">
        <f>'72hrs'!E13</f>
        <v>252.14000000000001</v>
      </c>
      <c r="L18" s="13">
        <f>'72hrs'!F13</f>
        <v>232</v>
      </c>
      <c r="M18" s="13">
        <f>'72hrs'!G13</f>
        <v>232</v>
      </c>
      <c r="P18" t="s">
        <v>9</v>
      </c>
      <c r="Q18" s="28">
        <f>'72hrs'!D36</f>
        <v>362.76</v>
      </c>
      <c r="R18" s="27">
        <f>'72hrs'!E36</f>
        <v>292.14</v>
      </c>
      <c r="S18" s="27">
        <f>'72hrs'!F36</f>
        <v>268.60000000000002</v>
      </c>
      <c r="T18" s="13">
        <f>'72hrs'!G36</f>
        <v>252</v>
      </c>
    </row>
    <row r="19" spans="1:24" ht="15.75" x14ac:dyDescent="0.25">
      <c r="A19" s="7"/>
      <c r="B19" s="24" t="s">
        <v>36</v>
      </c>
      <c r="H19" s="7"/>
      <c r="I19" t="s">
        <v>10</v>
      </c>
      <c r="J19" s="28">
        <f>'100hrs'!D13</f>
        <v>322.76</v>
      </c>
      <c r="K19" s="27">
        <f>'100hrs'!E13</f>
        <v>252.14000000000001</v>
      </c>
      <c r="L19" s="13">
        <f>'100hrs'!F13</f>
        <v>232</v>
      </c>
      <c r="M19" s="13">
        <f>'100hrs'!G13</f>
        <v>232</v>
      </c>
      <c r="P19" t="s">
        <v>10</v>
      </c>
      <c r="Q19" s="28">
        <f>'100hrs'!D36</f>
        <v>362.76</v>
      </c>
      <c r="R19" s="27">
        <f>'100hrs'!E36</f>
        <v>292.14</v>
      </c>
      <c r="S19" s="27">
        <f>'100hrs'!F36</f>
        <v>268.60000000000002</v>
      </c>
      <c r="T19" s="13">
        <f>'100hrs'!G36</f>
        <v>252</v>
      </c>
    </row>
    <row r="20" spans="1:24" ht="15.75" x14ac:dyDescent="0.25">
      <c r="A20" s="7"/>
      <c r="B20" s="24"/>
      <c r="H20" s="7"/>
      <c r="J20" s="29"/>
      <c r="K20" s="29"/>
      <c r="L20" s="29"/>
      <c r="M20" s="29"/>
      <c r="O20" s="32"/>
      <c r="Q20" s="29"/>
      <c r="R20" s="29"/>
      <c r="S20" s="29"/>
      <c r="T20" s="29"/>
    </row>
    <row r="21" spans="1:24" s="2" customFormat="1" x14ac:dyDescent="0.25">
      <c r="A21" s="7"/>
      <c r="B21" s="2" t="s">
        <v>22</v>
      </c>
      <c r="C21" s="14">
        <v>126</v>
      </c>
      <c r="D21"/>
      <c r="E21"/>
      <c r="F21"/>
      <c r="G21"/>
      <c r="H21" s="7"/>
      <c r="I21" s="3" t="s">
        <v>48</v>
      </c>
      <c r="J21" s="33" t="s">
        <v>21</v>
      </c>
      <c r="K21" s="33"/>
      <c r="L21" s="33"/>
      <c r="M21" s="33"/>
      <c r="N21"/>
      <c r="O21"/>
      <c r="P21" s="3" t="s">
        <v>53</v>
      </c>
      <c r="Q21" s="33" t="s">
        <v>21</v>
      </c>
      <c r="R21" s="33"/>
      <c r="S21" s="33"/>
      <c r="T21" s="33"/>
      <c r="U21"/>
      <c r="V21"/>
      <c r="W21"/>
      <c r="X21"/>
    </row>
    <row r="22" spans="1:24" x14ac:dyDescent="0.25">
      <c r="A22" s="7"/>
      <c r="B22" s="2"/>
      <c r="H22" s="7"/>
      <c r="I22" t="s">
        <v>7</v>
      </c>
      <c r="J22" s="29">
        <v>6</v>
      </c>
      <c r="K22" s="29">
        <v>9</v>
      </c>
      <c r="L22" s="29">
        <v>10</v>
      </c>
      <c r="M22" s="29">
        <v>12</v>
      </c>
      <c r="P22" t="s">
        <v>7</v>
      </c>
      <c r="Q22" s="29">
        <v>6</v>
      </c>
      <c r="R22" s="29">
        <v>9</v>
      </c>
      <c r="S22" s="29">
        <v>10</v>
      </c>
      <c r="T22" s="29">
        <v>12</v>
      </c>
    </row>
    <row r="23" spans="1:24" x14ac:dyDescent="0.25">
      <c r="A23" s="8"/>
      <c r="B23" t="s">
        <v>23</v>
      </c>
      <c r="C23" s="14">
        <v>4</v>
      </c>
      <c r="H23" s="8"/>
      <c r="I23" t="s">
        <v>8</v>
      </c>
      <c r="J23" s="9">
        <f>'24hrs'!D19</f>
        <v>554.76</v>
      </c>
      <c r="K23" s="9">
        <f>'24hrs'!E19</f>
        <v>554.76</v>
      </c>
      <c r="L23" s="31">
        <f>'24hrs'!F19</f>
        <v>556.79999999999995</v>
      </c>
      <c r="M23" s="31">
        <f>'24hrs'!G19</f>
        <v>580</v>
      </c>
      <c r="P23" t="s">
        <v>8</v>
      </c>
      <c r="Q23" s="9">
        <f>'24hrs'!D42</f>
        <v>614.76</v>
      </c>
      <c r="R23" s="9">
        <f>'24hrs'!E42</f>
        <v>614.76</v>
      </c>
      <c r="S23" s="9">
        <f>'24hrs'!F42</f>
        <v>614.76</v>
      </c>
      <c r="T23" s="31">
        <f>'24hrs'!G42</f>
        <v>630</v>
      </c>
    </row>
    <row r="24" spans="1:24" x14ac:dyDescent="0.25">
      <c r="A24" s="7"/>
      <c r="D24" s="2"/>
      <c r="E24" s="2"/>
      <c r="F24" s="2"/>
      <c r="G24" s="2"/>
      <c r="H24" s="7"/>
      <c r="I24" t="s">
        <v>20</v>
      </c>
      <c r="J24" s="9">
        <f>'36hrs'!D19</f>
        <v>484.14</v>
      </c>
      <c r="K24" s="9">
        <f>'36hrs'!E19</f>
        <v>484.14</v>
      </c>
      <c r="L24" s="31">
        <f>'36hrs'!F19</f>
        <v>487.20000000000005</v>
      </c>
      <c r="M24" s="31">
        <f>'36hrs'!G19</f>
        <v>522</v>
      </c>
      <c r="P24" t="s">
        <v>20</v>
      </c>
      <c r="Q24" s="9">
        <f>'36hrs'!D42</f>
        <v>544.14</v>
      </c>
      <c r="R24" s="9">
        <f>'36hrs'!E42</f>
        <v>544.14</v>
      </c>
      <c r="S24" s="9">
        <f>'36hrs'!F42</f>
        <v>544.14</v>
      </c>
      <c r="T24" s="31">
        <f>'36hrs'!G42</f>
        <v>567</v>
      </c>
    </row>
    <row r="25" spans="1:24" x14ac:dyDescent="0.25">
      <c r="A25" s="7"/>
      <c r="B25" t="s">
        <v>24</v>
      </c>
      <c r="C25" s="14">
        <v>100</v>
      </c>
      <c r="H25" s="7"/>
      <c r="I25" t="s">
        <v>9</v>
      </c>
      <c r="J25" s="31">
        <f>'72hrs'!D19</f>
        <v>484.14</v>
      </c>
      <c r="K25" s="30">
        <f>'72hrs'!E19</f>
        <v>378.21000000000004</v>
      </c>
      <c r="L25" s="9">
        <f>'72hrs'!F19</f>
        <v>348</v>
      </c>
      <c r="M25" s="9">
        <f>'72hrs'!G19</f>
        <v>348</v>
      </c>
      <c r="P25" t="s">
        <v>9</v>
      </c>
      <c r="Q25" s="31">
        <f>'72hrs'!D42</f>
        <v>544.14</v>
      </c>
      <c r="R25" s="30">
        <f>'72hrs'!E42</f>
        <v>438.21000000000004</v>
      </c>
      <c r="S25" s="30">
        <f>'72hrs'!F42</f>
        <v>402.90000000000003</v>
      </c>
      <c r="T25" s="9">
        <f>'72hrs'!G42</f>
        <v>378</v>
      </c>
    </row>
    <row r="26" spans="1:24" x14ac:dyDescent="0.25">
      <c r="A26" s="7"/>
      <c r="H26" s="7"/>
      <c r="I26" t="s">
        <v>10</v>
      </c>
      <c r="J26" s="31">
        <f>'100hrs'!D19</f>
        <v>484.14</v>
      </c>
      <c r="K26" s="30">
        <f>'100hrs'!E19</f>
        <v>378.21000000000004</v>
      </c>
      <c r="L26" s="9">
        <f>'100hrs'!F19</f>
        <v>348</v>
      </c>
      <c r="M26" s="9">
        <f>'100hrs'!G19</f>
        <v>348</v>
      </c>
      <c r="P26" t="s">
        <v>10</v>
      </c>
      <c r="Q26" s="31">
        <f>'100hrs'!D42</f>
        <v>544.14</v>
      </c>
      <c r="R26" s="30">
        <f>'100hrs'!E42</f>
        <v>438.21000000000004</v>
      </c>
      <c r="S26" s="30">
        <f>'100hrs'!F42</f>
        <v>402.90000000000003</v>
      </c>
      <c r="T26" s="9">
        <f>'100hrs'!G42</f>
        <v>378</v>
      </c>
    </row>
    <row r="27" spans="1:24" x14ac:dyDescent="0.25">
      <c r="A27" s="7"/>
      <c r="B27" t="s">
        <v>25</v>
      </c>
      <c r="C27" s="15">
        <v>0.67549999999999999</v>
      </c>
      <c r="H27" s="7"/>
      <c r="J27" s="29"/>
      <c r="K27" s="29"/>
      <c r="L27" s="29"/>
      <c r="M27" s="29"/>
      <c r="Q27" s="29"/>
      <c r="R27" s="29"/>
      <c r="S27" s="29"/>
      <c r="T27" s="29"/>
    </row>
    <row r="28" spans="1:24" s="2" customFormat="1" x14ac:dyDescent="0.25">
      <c r="A28" s="7"/>
      <c r="B28"/>
      <c r="C28"/>
      <c r="D28"/>
      <c r="E28"/>
      <c r="F28"/>
      <c r="G28"/>
      <c r="H28" s="7"/>
      <c r="I28" s="3" t="s">
        <v>49</v>
      </c>
      <c r="J28" s="33" t="s">
        <v>21</v>
      </c>
      <c r="K28" s="33"/>
      <c r="L28" s="33"/>
      <c r="M28" s="33"/>
      <c r="N28"/>
      <c r="O28"/>
      <c r="P28" s="3" t="s">
        <v>52</v>
      </c>
      <c r="Q28" s="33" t="s">
        <v>21</v>
      </c>
      <c r="R28" s="33"/>
      <c r="S28" s="33"/>
      <c r="T28" s="33"/>
      <c r="U28"/>
      <c r="V28"/>
      <c r="W28"/>
      <c r="X28"/>
    </row>
    <row r="29" spans="1:24" x14ac:dyDescent="0.25">
      <c r="A29" s="7"/>
      <c r="B29" s="2" t="s">
        <v>26</v>
      </c>
      <c r="H29" s="7"/>
      <c r="I29" t="s">
        <v>7</v>
      </c>
      <c r="J29" s="29">
        <v>6</v>
      </c>
      <c r="K29" s="29">
        <v>9</v>
      </c>
      <c r="L29" s="29">
        <v>10</v>
      </c>
      <c r="M29" s="29">
        <v>12</v>
      </c>
      <c r="P29" t="s">
        <v>7</v>
      </c>
      <c r="Q29" s="29">
        <v>6</v>
      </c>
      <c r="R29" s="29">
        <v>9</v>
      </c>
      <c r="S29" s="29">
        <v>10</v>
      </c>
      <c r="T29" s="29">
        <v>12</v>
      </c>
    </row>
    <row r="30" spans="1:24" x14ac:dyDescent="0.25">
      <c r="A30" s="8"/>
      <c r="H30" s="8"/>
      <c r="I30" t="s">
        <v>8</v>
      </c>
      <c r="J30" s="9">
        <f>'24hrs'!D25</f>
        <v>786.76</v>
      </c>
      <c r="K30" s="9">
        <f>'24hrs'!E25</f>
        <v>786.76</v>
      </c>
      <c r="L30" s="31">
        <f>'24hrs'!F25</f>
        <v>788.8</v>
      </c>
      <c r="M30" s="31">
        <f>'24hrs'!G25</f>
        <v>812</v>
      </c>
      <c r="P30" t="s">
        <v>8</v>
      </c>
      <c r="Q30" s="9">
        <f>'24hrs'!D47</f>
        <v>866.76</v>
      </c>
      <c r="R30" s="9">
        <f>'24hrs'!E47</f>
        <v>866.76</v>
      </c>
      <c r="S30" s="9">
        <f>'24hrs'!F47</f>
        <v>866.76</v>
      </c>
      <c r="T30" s="31">
        <f>'24hrs'!G47</f>
        <v>882</v>
      </c>
    </row>
    <row r="31" spans="1:24" ht="15.75" thickBot="1" x14ac:dyDescent="0.3">
      <c r="A31" s="7"/>
      <c r="B31" s="21" t="s">
        <v>27</v>
      </c>
      <c r="C31" s="21">
        <v>6</v>
      </c>
      <c r="D31" s="21">
        <v>9</v>
      </c>
      <c r="E31" s="21">
        <v>10</v>
      </c>
      <c r="F31" s="21">
        <v>12</v>
      </c>
      <c r="G31" s="2"/>
      <c r="H31" s="7"/>
      <c r="I31" t="s">
        <v>20</v>
      </c>
      <c r="J31" s="9">
        <f>'36hrs'!D25</f>
        <v>716.14</v>
      </c>
      <c r="K31" s="9">
        <f>'36hrs'!E25</f>
        <v>716.14</v>
      </c>
      <c r="L31" s="31">
        <f>'36hrs'!F25</f>
        <v>719.2</v>
      </c>
      <c r="M31" s="31">
        <f>'36hrs'!G25</f>
        <v>754</v>
      </c>
      <c r="P31" t="s">
        <v>20</v>
      </c>
      <c r="Q31" s="9">
        <f>'36hrs'!D47</f>
        <v>796.14</v>
      </c>
      <c r="R31" s="9">
        <f>'36hrs'!E47</f>
        <v>796.14</v>
      </c>
      <c r="S31" s="9">
        <f>'36hrs'!F47</f>
        <v>796.14</v>
      </c>
      <c r="T31" s="31">
        <f>'36hrs'!G47</f>
        <v>819</v>
      </c>
    </row>
    <row r="32" spans="1:24" x14ac:dyDescent="0.25">
      <c r="A32" s="7"/>
      <c r="B32" s="2"/>
      <c r="C32" s="2"/>
      <c r="D32" s="2"/>
      <c r="E32" s="2"/>
      <c r="F32" s="2"/>
      <c r="H32" s="7"/>
      <c r="I32" t="s">
        <v>9</v>
      </c>
      <c r="J32" s="31">
        <f>'72hrs'!D25</f>
        <v>645.52</v>
      </c>
      <c r="K32" s="9">
        <f>'72hrs'!E25</f>
        <v>504.28000000000003</v>
      </c>
      <c r="L32" s="31">
        <f>'72hrs'!F25</f>
        <v>510.40000000000003</v>
      </c>
      <c r="M32" s="31">
        <f>'72hrs'!G25</f>
        <v>580</v>
      </c>
      <c r="P32" t="s">
        <v>9</v>
      </c>
      <c r="Q32" s="31">
        <f>'72hrs'!D47</f>
        <v>725.52</v>
      </c>
      <c r="R32" s="9">
        <f>'72hrs'!E47</f>
        <v>584.28</v>
      </c>
      <c r="S32" s="9">
        <f>'72hrs'!F47</f>
        <v>584.28</v>
      </c>
      <c r="T32" s="31">
        <f>'72hrs'!G47</f>
        <v>630</v>
      </c>
    </row>
    <row r="33" spans="1:24" x14ac:dyDescent="0.25">
      <c r="A33" s="7"/>
      <c r="B33" s="16" t="s">
        <v>35</v>
      </c>
      <c r="C33" s="16">
        <f>C31*$C$23</f>
        <v>24</v>
      </c>
      <c r="D33" s="16">
        <f>D31*$C$23</f>
        <v>36</v>
      </c>
      <c r="E33" s="16">
        <f>E31*$C$23</f>
        <v>40</v>
      </c>
      <c r="F33" s="16">
        <f>F31*$C$23</f>
        <v>48</v>
      </c>
      <c r="H33" s="7"/>
      <c r="I33" t="s">
        <v>10</v>
      </c>
      <c r="J33" s="31">
        <f>'100hrs'!D25</f>
        <v>645.52</v>
      </c>
      <c r="K33" s="30">
        <f>'100hrs'!E25</f>
        <v>504.28000000000003</v>
      </c>
      <c r="L33" s="9">
        <f>'100hrs'!F25</f>
        <v>464</v>
      </c>
      <c r="M33" s="9">
        <f>'100hrs'!G25</f>
        <v>464</v>
      </c>
      <c r="P33" t="s">
        <v>10</v>
      </c>
      <c r="Q33" s="31">
        <f>'100hrs'!D47</f>
        <v>725.52</v>
      </c>
      <c r="R33" s="30">
        <f>'100hrs'!E47</f>
        <v>584.28</v>
      </c>
      <c r="S33" s="30">
        <f>'100hrs'!F47</f>
        <v>537.20000000000005</v>
      </c>
      <c r="T33" s="9">
        <f>'100hrs'!G47</f>
        <v>504</v>
      </c>
    </row>
    <row r="34" spans="1:24" x14ac:dyDescent="0.25">
      <c r="A34" s="7"/>
      <c r="B34" s="16" t="s">
        <v>34</v>
      </c>
      <c r="C34" s="16">
        <f>$C$25</f>
        <v>100</v>
      </c>
      <c r="D34" s="16">
        <f>$C$25</f>
        <v>100</v>
      </c>
      <c r="E34" s="16">
        <f>$C$25</f>
        <v>100</v>
      </c>
      <c r="F34" s="16">
        <f>$C$25</f>
        <v>100</v>
      </c>
      <c r="H34" s="7"/>
      <c r="J34" s="29"/>
      <c r="K34" s="29"/>
      <c r="L34" s="29"/>
      <c r="M34" s="29"/>
      <c r="Q34" s="29"/>
      <c r="R34" s="29"/>
      <c r="S34" s="29"/>
      <c r="T34" s="29"/>
    </row>
    <row r="35" spans="1:24" s="2" customFormat="1" x14ac:dyDescent="0.25">
      <c r="A35" s="7"/>
      <c r="B35" s="3" t="s">
        <v>33</v>
      </c>
      <c r="C35" s="3">
        <f>SMALL(C33:C34,1)</f>
        <v>24</v>
      </c>
      <c r="D35" s="3">
        <f t="shared" ref="D35:F35" si="0">SMALL(D33:D34,1)</f>
        <v>36</v>
      </c>
      <c r="E35" s="3">
        <f t="shared" si="0"/>
        <v>40</v>
      </c>
      <c r="F35" s="3">
        <f t="shared" si="0"/>
        <v>48</v>
      </c>
      <c r="G35"/>
      <c r="H35" s="7"/>
      <c r="I35" s="3" t="s">
        <v>50</v>
      </c>
      <c r="J35" s="33" t="s">
        <v>21</v>
      </c>
      <c r="K35" s="33"/>
      <c r="L35" s="33"/>
      <c r="M35" s="33"/>
      <c r="N35"/>
      <c r="O35"/>
      <c r="P35" s="3" t="s">
        <v>51</v>
      </c>
      <c r="Q35" s="33" t="s">
        <v>21</v>
      </c>
      <c r="R35" s="33"/>
      <c r="S35" s="33"/>
      <c r="T35" s="33"/>
      <c r="U35"/>
      <c r="V35"/>
      <c r="W35"/>
      <c r="X35"/>
    </row>
    <row r="36" spans="1:24" x14ac:dyDescent="0.25">
      <c r="B36" s="3"/>
      <c r="C36" s="3"/>
      <c r="D36" s="3"/>
      <c r="E36" s="3"/>
      <c r="F36" s="3"/>
      <c r="I36" t="s">
        <v>7</v>
      </c>
      <c r="J36" s="29">
        <v>6</v>
      </c>
      <c r="K36" s="29">
        <v>9</v>
      </c>
      <c r="L36" s="29">
        <v>10</v>
      </c>
      <c r="M36" s="29">
        <v>12</v>
      </c>
      <c r="P36" t="s">
        <v>7</v>
      </c>
      <c r="Q36" s="29">
        <v>6</v>
      </c>
      <c r="R36" s="29">
        <v>9</v>
      </c>
      <c r="S36" s="29">
        <v>10</v>
      </c>
      <c r="T36" s="29">
        <v>12</v>
      </c>
    </row>
    <row r="37" spans="1:24" x14ac:dyDescent="0.25">
      <c r="A37" s="8"/>
      <c r="B37" s="16" t="s">
        <v>29</v>
      </c>
      <c r="C37" s="17">
        <f>$C$21/C31</f>
        <v>21</v>
      </c>
      <c r="D37" s="17">
        <f>$C$21/D31</f>
        <v>14</v>
      </c>
      <c r="E37" s="17">
        <f>$C$21/E31</f>
        <v>12.6</v>
      </c>
      <c r="F37" s="17">
        <f>$C$21/F31</f>
        <v>10.5</v>
      </c>
      <c r="H37" s="8"/>
      <c r="I37" t="s">
        <v>8</v>
      </c>
      <c r="J37" s="9">
        <f>'24hrs'!D30</f>
        <v>1018.76</v>
      </c>
      <c r="K37" s="9">
        <f>'24hrs'!E30</f>
        <v>1018.76</v>
      </c>
      <c r="L37" s="31">
        <f>'24hrs'!F30</f>
        <v>1020.8</v>
      </c>
      <c r="M37" s="31">
        <f>'24hrs'!G30</f>
        <v>1044</v>
      </c>
      <c r="P37" t="s">
        <v>8</v>
      </c>
      <c r="Q37" s="9">
        <f>'24hrs'!D53</f>
        <v>1118.76</v>
      </c>
      <c r="R37" s="9">
        <f>'24hrs'!E53</f>
        <v>1118.76</v>
      </c>
      <c r="S37" s="9">
        <f>'24hrs'!F53</f>
        <v>1118.76</v>
      </c>
      <c r="T37" s="31">
        <f>'24hrs'!G53</f>
        <v>1134</v>
      </c>
    </row>
    <row r="38" spans="1:24" x14ac:dyDescent="0.25">
      <c r="A38" s="7"/>
      <c r="B38" s="11" t="s">
        <v>28</v>
      </c>
      <c r="C38" s="18">
        <v>11.77</v>
      </c>
      <c r="D38" s="18">
        <v>11.77</v>
      </c>
      <c r="E38" s="18">
        <v>11.77</v>
      </c>
      <c r="F38" s="18">
        <v>11.77</v>
      </c>
      <c r="G38" s="2"/>
      <c r="H38" s="7"/>
      <c r="I38" t="s">
        <v>20</v>
      </c>
      <c r="J38" s="9">
        <f>'36hrs'!D30</f>
        <v>948.14</v>
      </c>
      <c r="K38" s="9">
        <f>'36hrs'!E30</f>
        <v>948.14</v>
      </c>
      <c r="L38" s="31">
        <f>'36hrs'!F30</f>
        <v>951.2</v>
      </c>
      <c r="M38" s="31">
        <f>'36hrs'!G30</f>
        <v>986</v>
      </c>
      <c r="P38" t="s">
        <v>20</v>
      </c>
      <c r="Q38" s="9">
        <f>'36hrs'!D53</f>
        <v>1048.1400000000001</v>
      </c>
      <c r="R38" s="9">
        <f>'36hrs'!E53</f>
        <v>1048.1400000000001</v>
      </c>
      <c r="S38" s="9">
        <f>'36hrs'!F53</f>
        <v>1048.1400000000001</v>
      </c>
      <c r="T38" s="31">
        <f>'36hrs'!G53</f>
        <v>1071</v>
      </c>
    </row>
    <row r="39" spans="1:24" x14ac:dyDescent="0.25">
      <c r="A39" s="7"/>
      <c r="B39" s="3" t="s">
        <v>30</v>
      </c>
      <c r="C39" s="19">
        <f>SMALL(C37:C38,1)</f>
        <v>11.77</v>
      </c>
      <c r="D39" s="19">
        <f t="shared" ref="D39:F39" si="1">SMALL(D37:D38,1)</f>
        <v>11.77</v>
      </c>
      <c r="E39" s="19">
        <f t="shared" si="1"/>
        <v>11.77</v>
      </c>
      <c r="F39" s="19">
        <f t="shared" si="1"/>
        <v>10.5</v>
      </c>
      <c r="H39" s="7"/>
      <c r="I39" t="s">
        <v>9</v>
      </c>
      <c r="J39" s="31">
        <f>'72hrs'!D30</f>
        <v>806.90000000000009</v>
      </c>
      <c r="K39" s="9">
        <f>'72hrs'!E30</f>
        <v>736.28</v>
      </c>
      <c r="L39" s="31">
        <f>'72hrs'!F30</f>
        <v>742.40000000000009</v>
      </c>
      <c r="M39" s="31">
        <f>'72hrs'!G30</f>
        <v>812</v>
      </c>
      <c r="P39" t="s">
        <v>9</v>
      </c>
      <c r="Q39" s="31">
        <f>'72hrs'!D53</f>
        <v>906.90000000000009</v>
      </c>
      <c r="R39" s="9">
        <f>'72hrs'!E53</f>
        <v>836.28</v>
      </c>
      <c r="S39" s="9">
        <f>'72hrs'!F53</f>
        <v>836.28</v>
      </c>
      <c r="T39" s="31">
        <f>'72hrs'!G53</f>
        <v>882</v>
      </c>
    </row>
    <row r="40" spans="1:24" x14ac:dyDescent="0.25">
      <c r="A40" s="7"/>
      <c r="C40" s="10"/>
      <c r="D40" s="10"/>
      <c r="E40" s="10"/>
      <c r="F40" s="10"/>
      <c r="H40" s="7"/>
      <c r="I40" t="s">
        <v>10</v>
      </c>
      <c r="J40" s="31">
        <f>'100hrs'!D30</f>
        <v>806.90000000000009</v>
      </c>
      <c r="K40" s="30">
        <f>'100hrs'!E30</f>
        <v>630.35</v>
      </c>
      <c r="L40" s="9">
        <f>'100hrs'!F30</f>
        <v>580</v>
      </c>
      <c r="M40" s="31">
        <f>'100hrs'!G30</f>
        <v>676.66666666666674</v>
      </c>
      <c r="P40" t="s">
        <v>10</v>
      </c>
      <c r="Q40" s="31">
        <f>'100hrs'!D53</f>
        <v>906.90000000000009</v>
      </c>
      <c r="R40" s="30">
        <f>'100hrs'!E53</f>
        <v>730.35</v>
      </c>
      <c r="S40" s="9">
        <f>'100hrs'!F53</f>
        <v>671.5</v>
      </c>
      <c r="T40" s="31">
        <f>'100hrs'!G53</f>
        <v>735</v>
      </c>
    </row>
    <row r="41" spans="1:24" x14ac:dyDescent="0.25">
      <c r="A41" s="7"/>
      <c r="B41" t="s">
        <v>31</v>
      </c>
      <c r="C41" s="10">
        <f>$C$21*$C$23</f>
        <v>504</v>
      </c>
      <c r="D41" s="10">
        <f>$C$21*$C$23</f>
        <v>504</v>
      </c>
      <c r="E41" s="10">
        <f>$C$21*$C$23</f>
        <v>504</v>
      </c>
      <c r="F41" s="10">
        <f>$C$21*$C$23</f>
        <v>504</v>
      </c>
      <c r="H41" s="7"/>
      <c r="J41" s="29"/>
      <c r="K41" s="29"/>
      <c r="L41" s="29"/>
      <c r="M41" s="29"/>
      <c r="Q41" s="29"/>
      <c r="R41" s="29"/>
      <c r="S41" s="29"/>
      <c r="T41" s="29"/>
    </row>
    <row r="42" spans="1:24" x14ac:dyDescent="0.25">
      <c r="A42" s="7"/>
      <c r="D42" s="2"/>
      <c r="E42" s="2"/>
      <c r="F42" s="2"/>
      <c r="H42" s="7"/>
      <c r="Q42"/>
      <c r="R42"/>
      <c r="S42"/>
      <c r="T42"/>
    </row>
    <row r="43" spans="1:24" x14ac:dyDescent="0.25">
      <c r="B43" s="2" t="s">
        <v>32</v>
      </c>
      <c r="C43" s="20">
        <f>C35*C39*$C$27</f>
        <v>190.81524000000002</v>
      </c>
      <c r="D43" s="20">
        <f>D35*D39*$C$27</f>
        <v>286.22285999999997</v>
      </c>
      <c r="E43" s="20">
        <f>E35*E39*$C$27</f>
        <v>318.02539999999999</v>
      </c>
      <c r="F43" s="20">
        <f>F35*F39*$C$27</f>
        <v>340.452</v>
      </c>
      <c r="Q43"/>
      <c r="R43"/>
      <c r="S43"/>
      <c r="T43"/>
    </row>
    <row r="44" spans="1:24" x14ac:dyDescent="0.25">
      <c r="B44" s="2"/>
      <c r="C44" s="20"/>
      <c r="D44" s="20"/>
      <c r="E44" s="20"/>
      <c r="F44" s="20"/>
      <c r="Q44"/>
      <c r="R44"/>
      <c r="S44"/>
      <c r="T44"/>
    </row>
    <row r="45" spans="1:24" x14ac:dyDescent="0.25">
      <c r="B45" s="2" t="s">
        <v>56</v>
      </c>
      <c r="C45" s="20">
        <f>C43*0.05</f>
        <v>9.5407620000000009</v>
      </c>
      <c r="D45" s="20">
        <f t="shared" ref="D45:F45" si="2">D43*0.05</f>
        <v>14.311143</v>
      </c>
      <c r="E45" s="20">
        <f t="shared" si="2"/>
        <v>15.90127</v>
      </c>
      <c r="F45" s="20">
        <f t="shared" si="2"/>
        <v>17.022600000000001</v>
      </c>
      <c r="Q45"/>
      <c r="R45"/>
      <c r="S45"/>
      <c r="T45"/>
    </row>
    <row r="46" spans="1:24" x14ac:dyDescent="0.25">
      <c r="Q46"/>
      <c r="R46"/>
      <c r="S46"/>
      <c r="T46"/>
    </row>
    <row r="47" spans="1:24" x14ac:dyDescent="0.25">
      <c r="B47" s="22" t="s">
        <v>55</v>
      </c>
      <c r="C47" s="23">
        <f>C41-C43+C45</f>
        <v>322.72552199999996</v>
      </c>
      <c r="D47" s="23">
        <f t="shared" ref="D47:F47" si="3">D41-D43</f>
        <v>217.77714000000003</v>
      </c>
      <c r="E47" s="23">
        <f t="shared" si="3"/>
        <v>185.97460000000001</v>
      </c>
      <c r="F47" s="23">
        <f t="shared" si="3"/>
        <v>163.548</v>
      </c>
      <c r="Q47"/>
      <c r="R47"/>
      <c r="S47"/>
      <c r="T47"/>
    </row>
  </sheetData>
  <mergeCells count="8">
    <mergeCell ref="J35:M35"/>
    <mergeCell ref="Q35:T35"/>
    <mergeCell ref="J14:M14"/>
    <mergeCell ref="Q14:T14"/>
    <mergeCell ref="J21:M21"/>
    <mergeCell ref="Q21:T21"/>
    <mergeCell ref="J28:M28"/>
    <mergeCell ref="Q28:T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52679-08C3-41E5-8210-EB403EC31B6B}">
  <dimension ref="A4:U54"/>
  <sheetViews>
    <sheetView workbookViewId="0">
      <selection activeCell="D13" sqref="D13"/>
    </sheetView>
  </sheetViews>
  <sheetFormatPr defaultRowHeight="15" x14ac:dyDescent="0.25"/>
  <cols>
    <col min="3" max="3" width="10.7109375" bestFit="1" customWidth="1"/>
    <col min="5" max="5" width="11.5703125" customWidth="1"/>
    <col min="6" max="6" width="17.7109375" bestFit="1" customWidth="1"/>
    <col min="8" max="8" width="10.5703125" customWidth="1"/>
    <col min="9" max="9" width="12" customWidth="1"/>
    <col min="10" max="10" width="14.42578125" customWidth="1"/>
    <col min="11" max="11" width="17.7109375" bestFit="1" customWidth="1"/>
    <col min="12" max="13" width="12" customWidth="1"/>
    <col min="15" max="15" width="11.7109375" customWidth="1"/>
    <col min="16" max="16" width="18.7109375" customWidth="1"/>
    <col min="20" max="20" width="11.42578125" customWidth="1"/>
    <col min="21" max="21" width="17.7109375" bestFit="1" customWidth="1"/>
  </cols>
  <sheetData>
    <row r="4" spans="1:21" x14ac:dyDescent="0.25">
      <c r="C4" s="3" t="s">
        <v>0</v>
      </c>
      <c r="D4" s="3">
        <v>11.77</v>
      </c>
      <c r="E4" s="3" t="s">
        <v>4</v>
      </c>
      <c r="J4" s="3"/>
      <c r="K4" s="3"/>
      <c r="L4" s="3"/>
      <c r="M4" s="3"/>
    </row>
    <row r="6" spans="1:21" x14ac:dyDescent="0.25">
      <c r="D6" s="2">
        <v>6</v>
      </c>
      <c r="E6" s="4" t="s">
        <v>1</v>
      </c>
      <c r="F6" s="4" t="s">
        <v>3</v>
      </c>
      <c r="I6" s="2">
        <v>9</v>
      </c>
      <c r="J6" s="4" t="s">
        <v>1</v>
      </c>
      <c r="K6" s="4" t="s">
        <v>3</v>
      </c>
      <c r="L6" s="2"/>
      <c r="M6" s="2"/>
      <c r="N6" s="2">
        <v>10</v>
      </c>
      <c r="O6" s="4" t="s">
        <v>1</v>
      </c>
      <c r="P6" s="4" t="s">
        <v>3</v>
      </c>
      <c r="R6" s="2"/>
      <c r="S6" s="2">
        <v>12</v>
      </c>
      <c r="T6" s="4" t="s">
        <v>1</v>
      </c>
      <c r="U6" s="4" t="s">
        <v>3</v>
      </c>
    </row>
    <row r="7" spans="1:21" x14ac:dyDescent="0.25">
      <c r="C7" s="2">
        <v>116</v>
      </c>
      <c r="D7" s="1">
        <f>C7/$D$6</f>
        <v>19.333333333333332</v>
      </c>
      <c r="E7" s="1">
        <f>($D$4*$D$6)*0.5</f>
        <v>35.31</v>
      </c>
      <c r="F7" s="1">
        <f>C7-E7</f>
        <v>80.69</v>
      </c>
      <c r="H7" s="2">
        <v>116</v>
      </c>
      <c r="I7" s="1">
        <f>H7/$I$6</f>
        <v>12.888888888888889</v>
      </c>
      <c r="J7" s="1">
        <f>H7*0.5</f>
        <v>58</v>
      </c>
      <c r="K7" s="1">
        <f>H7-J7</f>
        <v>58</v>
      </c>
      <c r="L7" s="1"/>
      <c r="M7" s="2">
        <v>116</v>
      </c>
      <c r="N7">
        <f>H7/$N$6</f>
        <v>11.6</v>
      </c>
      <c r="O7">
        <f>M7*0.5</f>
        <v>58</v>
      </c>
      <c r="P7">
        <f>M7-O7</f>
        <v>58</v>
      </c>
      <c r="R7" s="2">
        <v>116</v>
      </c>
      <c r="S7" s="1">
        <f>R7/$S$6</f>
        <v>9.6666666666666661</v>
      </c>
      <c r="T7">
        <f>R7*0.5</f>
        <v>58</v>
      </c>
      <c r="U7">
        <f>R7-T7</f>
        <v>58</v>
      </c>
    </row>
    <row r="8" spans="1:21" x14ac:dyDescent="0.25">
      <c r="C8" s="2">
        <v>126</v>
      </c>
      <c r="D8" s="1">
        <f t="shared" ref="D8" si="0">C8/$D$6</f>
        <v>21</v>
      </c>
      <c r="E8" s="1">
        <f>($D$4*$D$6)*0.5</f>
        <v>35.31</v>
      </c>
      <c r="F8" s="1">
        <f t="shared" ref="F8" si="1">C8-E8</f>
        <v>90.69</v>
      </c>
      <c r="H8" s="2">
        <v>126</v>
      </c>
      <c r="I8" s="1">
        <f t="shared" ref="I8" si="2">H8/$I$6</f>
        <v>14</v>
      </c>
      <c r="J8" s="1">
        <f>($D$4*$I$6)*0.5</f>
        <v>52.964999999999996</v>
      </c>
      <c r="K8" s="1">
        <f t="shared" ref="K8" si="3">H8-J8</f>
        <v>73.034999999999997</v>
      </c>
      <c r="L8" s="1"/>
      <c r="M8" s="2">
        <v>126</v>
      </c>
      <c r="N8">
        <f t="shared" ref="N8" si="4">H8/$N$6</f>
        <v>12.6</v>
      </c>
      <c r="O8">
        <f>M8*0.5</f>
        <v>63</v>
      </c>
      <c r="P8">
        <f t="shared" ref="P8" si="5">M8-O8</f>
        <v>63</v>
      </c>
      <c r="R8" s="2">
        <v>126</v>
      </c>
      <c r="S8" s="1">
        <f>R8/$S$6</f>
        <v>10.5</v>
      </c>
      <c r="T8">
        <f t="shared" ref="T8" si="6">R8*0.5</f>
        <v>63</v>
      </c>
      <c r="U8">
        <f t="shared" ref="U8" si="7">R8-T8</f>
        <v>63</v>
      </c>
    </row>
    <row r="11" spans="1:21" x14ac:dyDescent="0.25">
      <c r="D11">
        <v>6</v>
      </c>
      <c r="E11">
        <v>9</v>
      </c>
      <c r="F11">
        <v>10</v>
      </c>
      <c r="G11">
        <v>12</v>
      </c>
    </row>
    <row r="12" spans="1:21" x14ac:dyDescent="0.25">
      <c r="A12" s="6">
        <v>116</v>
      </c>
      <c r="C12" s="2" t="s">
        <v>5</v>
      </c>
      <c r="D12" s="10">
        <f>24*D4*0.5</f>
        <v>141.24</v>
      </c>
      <c r="E12" s="10">
        <f>24*D4*0.5</f>
        <v>141.24</v>
      </c>
      <c r="F12" s="10">
        <f>24*N7*0.5</f>
        <v>139.19999999999999</v>
      </c>
      <c r="G12" s="10">
        <f>24*S7*0.5</f>
        <v>116</v>
      </c>
    </row>
    <row r="13" spans="1:21" x14ac:dyDescent="0.25">
      <c r="A13">
        <v>24</v>
      </c>
      <c r="C13" s="2" t="s">
        <v>2</v>
      </c>
      <c r="D13" s="5">
        <f>D14-D12</f>
        <v>322.76</v>
      </c>
      <c r="E13" s="5">
        <f>E14-E12</f>
        <v>322.76</v>
      </c>
      <c r="F13" s="5">
        <f t="shared" ref="F13:G13" si="8">F14-F12</f>
        <v>324.8</v>
      </c>
      <c r="G13" s="5">
        <f t="shared" si="8"/>
        <v>348</v>
      </c>
    </row>
    <row r="14" spans="1:21" x14ac:dyDescent="0.25">
      <c r="A14">
        <v>4</v>
      </c>
      <c r="B14" t="s">
        <v>6</v>
      </c>
      <c r="D14" s="5">
        <f>$A$12*$A$14</f>
        <v>464</v>
      </c>
      <c r="E14" s="5">
        <f t="shared" ref="E14:G14" si="9">$A$12*$A$14</f>
        <v>464</v>
      </c>
      <c r="F14" s="5">
        <f t="shared" si="9"/>
        <v>464</v>
      </c>
      <c r="G14" s="5">
        <f t="shared" si="9"/>
        <v>464</v>
      </c>
    </row>
    <row r="17" spans="1:7" x14ac:dyDescent="0.25">
      <c r="D17">
        <v>6</v>
      </c>
      <c r="E17">
        <v>9</v>
      </c>
      <c r="F17">
        <v>10</v>
      </c>
      <c r="G17">
        <v>12</v>
      </c>
    </row>
    <row r="18" spans="1:7" x14ac:dyDescent="0.25">
      <c r="A18" s="6">
        <v>116</v>
      </c>
      <c r="C18" s="2" t="s">
        <v>5</v>
      </c>
      <c r="D18" s="10">
        <f>24*D4*0.5</f>
        <v>141.24</v>
      </c>
      <c r="E18" s="10">
        <f>24*D4*0.5</f>
        <v>141.24</v>
      </c>
      <c r="F18" s="10">
        <f>24*N7*0.5</f>
        <v>139.19999999999999</v>
      </c>
      <c r="G18" s="10">
        <f>24*S7*0.5</f>
        <v>116</v>
      </c>
    </row>
    <row r="19" spans="1:7" x14ac:dyDescent="0.25">
      <c r="A19">
        <v>24</v>
      </c>
      <c r="C19" s="2" t="s">
        <v>2</v>
      </c>
      <c r="D19" s="5">
        <f>D20-D18</f>
        <v>554.76</v>
      </c>
      <c r="E19" s="5">
        <f t="shared" ref="E19:G19" si="10">E20-E18</f>
        <v>554.76</v>
      </c>
      <c r="F19" s="5">
        <f t="shared" si="10"/>
        <v>556.79999999999995</v>
      </c>
      <c r="G19" s="5">
        <f t="shared" si="10"/>
        <v>580</v>
      </c>
    </row>
    <row r="20" spans="1:7" x14ac:dyDescent="0.25">
      <c r="A20">
        <v>6</v>
      </c>
      <c r="B20" t="s">
        <v>6</v>
      </c>
      <c r="D20" s="5">
        <f>$A$20*$A$18</f>
        <v>696</v>
      </c>
      <c r="E20" s="5">
        <f t="shared" ref="E20:G20" si="11">$A$20*$A$18</f>
        <v>696</v>
      </c>
      <c r="F20" s="5">
        <f t="shared" si="11"/>
        <v>696</v>
      </c>
      <c r="G20" s="5">
        <f t="shared" si="11"/>
        <v>696</v>
      </c>
    </row>
    <row r="23" spans="1:7" x14ac:dyDescent="0.25">
      <c r="D23">
        <v>6</v>
      </c>
      <c r="E23">
        <v>9</v>
      </c>
      <c r="F23">
        <v>10</v>
      </c>
      <c r="G23">
        <v>12</v>
      </c>
    </row>
    <row r="24" spans="1:7" x14ac:dyDescent="0.25">
      <c r="A24" s="6">
        <v>116</v>
      </c>
      <c r="C24" s="2" t="s">
        <v>5</v>
      </c>
      <c r="D24" s="10">
        <f>24*D4*0.5</f>
        <v>141.24</v>
      </c>
      <c r="E24" s="10">
        <f>24*D4*0.5</f>
        <v>141.24</v>
      </c>
      <c r="F24" s="10">
        <f>24*N7*0.5</f>
        <v>139.19999999999999</v>
      </c>
      <c r="G24" s="10">
        <f>24*S7*0.5</f>
        <v>116</v>
      </c>
    </row>
    <row r="25" spans="1:7" x14ac:dyDescent="0.25">
      <c r="A25">
        <v>24</v>
      </c>
      <c r="C25" s="2" t="s">
        <v>2</v>
      </c>
      <c r="D25" s="5">
        <f>D26-D24</f>
        <v>786.76</v>
      </c>
      <c r="E25" s="5">
        <f t="shared" ref="E25:G25" si="12">E26-E24</f>
        <v>786.76</v>
      </c>
      <c r="F25" s="5">
        <f t="shared" si="12"/>
        <v>788.8</v>
      </c>
      <c r="G25" s="5">
        <f t="shared" si="12"/>
        <v>812</v>
      </c>
    </row>
    <row r="26" spans="1:7" x14ac:dyDescent="0.25">
      <c r="A26">
        <v>8</v>
      </c>
      <c r="B26" t="s">
        <v>6</v>
      </c>
      <c r="D26" s="5">
        <f>$A$24*$A$26</f>
        <v>928</v>
      </c>
      <c r="E26" s="5">
        <f t="shared" ref="E26:G26" si="13">$A$24*$A$26</f>
        <v>928</v>
      </c>
      <c r="F26" s="5">
        <f t="shared" si="13"/>
        <v>928</v>
      </c>
      <c r="G26" s="5">
        <f t="shared" si="13"/>
        <v>928</v>
      </c>
    </row>
    <row r="28" spans="1:7" x14ac:dyDescent="0.25">
      <c r="D28">
        <v>6</v>
      </c>
      <c r="E28">
        <v>9</v>
      </c>
      <c r="F28">
        <v>10</v>
      </c>
      <c r="G28">
        <v>12</v>
      </c>
    </row>
    <row r="29" spans="1:7" x14ac:dyDescent="0.25">
      <c r="A29" s="6">
        <v>116</v>
      </c>
      <c r="C29" s="2" t="s">
        <v>5</v>
      </c>
      <c r="D29" s="10">
        <f>A30*D4*0.5</f>
        <v>141.24</v>
      </c>
      <c r="E29" s="10">
        <f>A30*D4*0.5</f>
        <v>141.24</v>
      </c>
      <c r="F29" s="10">
        <f>A30*N7*0.5</f>
        <v>139.19999999999999</v>
      </c>
      <c r="G29" s="10">
        <f>A30*S7*0.5</f>
        <v>116</v>
      </c>
    </row>
    <row r="30" spans="1:7" x14ac:dyDescent="0.25">
      <c r="A30">
        <v>24</v>
      </c>
      <c r="C30" s="2" t="s">
        <v>2</v>
      </c>
      <c r="D30" s="5">
        <f>D31-D29</f>
        <v>1018.76</v>
      </c>
      <c r="E30" s="5">
        <f t="shared" ref="E30:G30" si="14">E31-E29</f>
        <v>1018.76</v>
      </c>
      <c r="F30" s="5">
        <f t="shared" si="14"/>
        <v>1020.8</v>
      </c>
      <c r="G30" s="5">
        <f t="shared" si="14"/>
        <v>1044</v>
      </c>
    </row>
    <row r="31" spans="1:7" x14ac:dyDescent="0.25">
      <c r="A31">
        <v>10</v>
      </c>
      <c r="B31" t="s">
        <v>6</v>
      </c>
      <c r="D31" s="5">
        <f>$A$29*$A$31</f>
        <v>1160</v>
      </c>
      <c r="E31" s="5">
        <f>$A$29*$A$31</f>
        <v>1160</v>
      </c>
      <c r="F31" s="5">
        <f t="shared" ref="F31:G31" si="15">$A$29*$A$31</f>
        <v>1160</v>
      </c>
      <c r="G31" s="5">
        <f t="shared" si="15"/>
        <v>1160</v>
      </c>
    </row>
    <row r="34" spans="1:7" x14ac:dyDescent="0.25">
      <c r="D34">
        <v>6</v>
      </c>
      <c r="E34">
        <v>9</v>
      </c>
      <c r="F34">
        <v>10</v>
      </c>
      <c r="G34">
        <v>12</v>
      </c>
    </row>
    <row r="35" spans="1:7" x14ac:dyDescent="0.25">
      <c r="A35" s="6">
        <v>126</v>
      </c>
      <c r="C35" s="2" t="s">
        <v>5</v>
      </c>
      <c r="D35" s="10">
        <f>(A36*D4)*0.5</f>
        <v>141.24</v>
      </c>
      <c r="E35" s="10">
        <f>(A36*D4)*0.5</f>
        <v>141.24</v>
      </c>
      <c r="F35" s="10">
        <f>A36*D4*0.5</f>
        <v>141.24</v>
      </c>
      <c r="G35" s="10">
        <f>A36*S8*0.5</f>
        <v>126</v>
      </c>
    </row>
    <row r="36" spans="1:7" x14ac:dyDescent="0.25">
      <c r="A36">
        <v>24</v>
      </c>
      <c r="C36" s="2" t="s">
        <v>2</v>
      </c>
      <c r="D36" s="5">
        <f>D37-D35</f>
        <v>362.76</v>
      </c>
      <c r="E36" s="5">
        <f t="shared" ref="E36:G36" si="16">E37-E35</f>
        <v>362.76</v>
      </c>
      <c r="F36" s="5">
        <f t="shared" si="16"/>
        <v>362.76</v>
      </c>
      <c r="G36" s="5">
        <f t="shared" si="16"/>
        <v>378</v>
      </c>
    </row>
    <row r="37" spans="1:7" x14ac:dyDescent="0.25">
      <c r="A37">
        <v>4</v>
      </c>
      <c r="B37" t="s">
        <v>6</v>
      </c>
      <c r="D37" s="5">
        <f>$A$37*$A$35</f>
        <v>504</v>
      </c>
      <c r="E37" s="5">
        <f t="shared" ref="E37:G37" si="17">$A$37*$A$35</f>
        <v>504</v>
      </c>
      <c r="F37" s="5">
        <f t="shared" si="17"/>
        <v>504</v>
      </c>
      <c r="G37" s="5">
        <f t="shared" si="17"/>
        <v>504</v>
      </c>
    </row>
    <row r="40" spans="1:7" x14ac:dyDescent="0.25">
      <c r="D40">
        <v>6</v>
      </c>
      <c r="E40">
        <v>9</v>
      </c>
      <c r="F40">
        <v>10</v>
      </c>
      <c r="G40">
        <v>12</v>
      </c>
    </row>
    <row r="41" spans="1:7" x14ac:dyDescent="0.25">
      <c r="A41" s="6">
        <v>126</v>
      </c>
      <c r="C41" s="2" t="s">
        <v>5</v>
      </c>
      <c r="D41" s="10">
        <f>(A42*D4)*0.5</f>
        <v>141.24</v>
      </c>
      <c r="E41" s="10">
        <f>(A42*D4)*0.5</f>
        <v>141.24</v>
      </c>
      <c r="F41" s="10">
        <f>A42*D4*0.5</f>
        <v>141.24</v>
      </c>
      <c r="G41" s="10">
        <f>A42*S8*0.5</f>
        <v>126</v>
      </c>
    </row>
    <row r="42" spans="1:7" x14ac:dyDescent="0.25">
      <c r="A42">
        <v>24</v>
      </c>
      <c r="C42" s="2" t="s">
        <v>2</v>
      </c>
      <c r="D42" s="5">
        <f>D43-D41</f>
        <v>614.76</v>
      </c>
      <c r="E42" s="5">
        <f t="shared" ref="E42:G42" si="18">E43-E41</f>
        <v>614.76</v>
      </c>
      <c r="F42" s="5">
        <f t="shared" si="18"/>
        <v>614.76</v>
      </c>
      <c r="G42" s="5">
        <f t="shared" si="18"/>
        <v>630</v>
      </c>
    </row>
    <row r="43" spans="1:7" x14ac:dyDescent="0.25">
      <c r="A43">
        <v>6</v>
      </c>
      <c r="B43" t="s">
        <v>6</v>
      </c>
      <c r="D43" s="5">
        <f>$A$41*$A$43</f>
        <v>756</v>
      </c>
      <c r="E43" s="5">
        <f t="shared" ref="E43:G43" si="19">$A$41*$A$43</f>
        <v>756</v>
      </c>
      <c r="F43" s="5">
        <f t="shared" si="19"/>
        <v>756</v>
      </c>
      <c r="G43" s="5">
        <f t="shared" si="19"/>
        <v>756</v>
      </c>
    </row>
    <row r="45" spans="1:7" x14ac:dyDescent="0.25">
      <c r="D45">
        <v>6</v>
      </c>
      <c r="E45">
        <v>9</v>
      </c>
      <c r="F45">
        <v>10</v>
      </c>
      <c r="G45">
        <v>12</v>
      </c>
    </row>
    <row r="46" spans="1:7" x14ac:dyDescent="0.25">
      <c r="A46" s="6">
        <v>126</v>
      </c>
      <c r="C46" s="2" t="s">
        <v>5</v>
      </c>
      <c r="D46" s="10">
        <f>A47*D4*0.5</f>
        <v>141.24</v>
      </c>
      <c r="E46" s="10">
        <f>A47*D4*0.5</f>
        <v>141.24</v>
      </c>
      <c r="F46" s="10">
        <f>A47*D4*0.5</f>
        <v>141.24</v>
      </c>
      <c r="G46" s="10">
        <f>A47*S8*0.5</f>
        <v>126</v>
      </c>
    </row>
    <row r="47" spans="1:7" x14ac:dyDescent="0.25">
      <c r="A47">
        <v>24</v>
      </c>
      <c r="C47" s="2" t="s">
        <v>2</v>
      </c>
      <c r="D47" s="5">
        <f>D48-D46</f>
        <v>866.76</v>
      </c>
      <c r="E47" s="5">
        <f t="shared" ref="E47" si="20">E48-E46</f>
        <v>866.76</v>
      </c>
      <c r="F47" s="5">
        <f t="shared" ref="F47" si="21">F48-F46</f>
        <v>866.76</v>
      </c>
      <c r="G47" s="5">
        <f t="shared" ref="G47" si="22">G48-G46</f>
        <v>882</v>
      </c>
    </row>
    <row r="48" spans="1:7" x14ac:dyDescent="0.25">
      <c r="A48">
        <v>8</v>
      </c>
      <c r="B48" t="s">
        <v>6</v>
      </c>
      <c r="D48" s="5">
        <f>$A$46*$A$48</f>
        <v>1008</v>
      </c>
      <c r="E48" s="5">
        <f t="shared" ref="E48:G48" si="23">$A$46*$A$48</f>
        <v>1008</v>
      </c>
      <c r="F48" s="5">
        <f t="shared" si="23"/>
        <v>1008</v>
      </c>
      <c r="G48" s="5">
        <f t="shared" si="23"/>
        <v>1008</v>
      </c>
    </row>
    <row r="51" spans="1:7" x14ac:dyDescent="0.25">
      <c r="D51">
        <v>6</v>
      </c>
      <c r="E51">
        <v>9</v>
      </c>
      <c r="F51">
        <v>10</v>
      </c>
      <c r="G51">
        <v>12</v>
      </c>
    </row>
    <row r="52" spans="1:7" x14ac:dyDescent="0.25">
      <c r="A52" s="6">
        <v>126</v>
      </c>
      <c r="C52" s="2" t="s">
        <v>5</v>
      </c>
      <c r="D52" s="10">
        <f>A53*D4*0.5</f>
        <v>141.24</v>
      </c>
      <c r="E52" s="10">
        <f>A53*D4*0.5</f>
        <v>141.24</v>
      </c>
      <c r="F52" s="10">
        <f>A53*D4*0.5</f>
        <v>141.24</v>
      </c>
      <c r="G52" s="10">
        <f>A53*S8*0.5</f>
        <v>126</v>
      </c>
    </row>
    <row r="53" spans="1:7" x14ac:dyDescent="0.25">
      <c r="A53">
        <v>24</v>
      </c>
      <c r="C53" s="2" t="s">
        <v>2</v>
      </c>
      <c r="D53" s="5">
        <f>D54-D52</f>
        <v>1118.76</v>
      </c>
      <c r="E53" s="5">
        <f t="shared" ref="E53" si="24">E54-E52</f>
        <v>1118.76</v>
      </c>
      <c r="F53" s="5">
        <f t="shared" ref="F53" si="25">F54-F52</f>
        <v>1118.76</v>
      </c>
      <c r="G53" s="5">
        <f t="shared" ref="G53" si="26">G54-G52</f>
        <v>1134</v>
      </c>
    </row>
    <row r="54" spans="1:7" x14ac:dyDescent="0.25">
      <c r="A54">
        <v>10</v>
      </c>
      <c r="B54" t="s">
        <v>6</v>
      </c>
      <c r="D54" s="5">
        <f>$A$54*$A$52</f>
        <v>1260</v>
      </c>
      <c r="E54" s="5">
        <f t="shared" ref="E54:G54" si="27">$A$54*$A$52</f>
        <v>1260</v>
      </c>
      <c r="F54" s="5">
        <f t="shared" si="27"/>
        <v>1260</v>
      </c>
      <c r="G54" s="5">
        <f t="shared" si="27"/>
        <v>1260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13D6-AEF6-4147-B487-62D656042F2B}">
  <dimension ref="A4:U54"/>
  <sheetViews>
    <sheetView topLeftCell="A5" workbookViewId="0">
      <selection activeCell="A13" sqref="A13"/>
    </sheetView>
  </sheetViews>
  <sheetFormatPr defaultRowHeight="15" x14ac:dyDescent="0.25"/>
  <cols>
    <col min="3" max="3" width="10.7109375" bestFit="1" customWidth="1"/>
    <col min="5" max="5" width="11.5703125" customWidth="1"/>
    <col min="6" max="6" width="17.7109375" bestFit="1" customWidth="1"/>
    <col min="8" max="8" width="10.5703125" customWidth="1"/>
    <col min="9" max="9" width="12" customWidth="1"/>
    <col min="10" max="10" width="14.42578125" customWidth="1"/>
    <col min="11" max="11" width="17.7109375" bestFit="1" customWidth="1"/>
    <col min="12" max="13" width="12" customWidth="1"/>
    <col min="15" max="15" width="11.7109375" customWidth="1"/>
    <col min="16" max="16" width="18.7109375" customWidth="1"/>
    <col min="20" max="20" width="11.42578125" customWidth="1"/>
    <col min="21" max="21" width="17.7109375" bestFit="1" customWidth="1"/>
  </cols>
  <sheetData>
    <row r="4" spans="1:21" x14ac:dyDescent="0.25">
      <c r="C4" s="3" t="s">
        <v>0</v>
      </c>
      <c r="D4" s="3">
        <v>11.77</v>
      </c>
      <c r="E4" s="3" t="s">
        <v>4</v>
      </c>
      <c r="J4" s="3"/>
      <c r="K4" s="3"/>
      <c r="L4" s="3"/>
      <c r="M4" s="3"/>
    </row>
    <row r="6" spans="1:21" x14ac:dyDescent="0.25">
      <c r="D6" s="2">
        <v>6</v>
      </c>
      <c r="E6" s="4" t="s">
        <v>1</v>
      </c>
      <c r="F6" s="4" t="s">
        <v>3</v>
      </c>
      <c r="I6" s="2">
        <v>9</v>
      </c>
      <c r="J6" s="4" t="s">
        <v>1</v>
      </c>
      <c r="K6" s="4" t="s">
        <v>3</v>
      </c>
      <c r="L6" s="2"/>
      <c r="M6" s="2"/>
      <c r="N6" s="2">
        <v>10</v>
      </c>
      <c r="O6" s="4" t="s">
        <v>1</v>
      </c>
      <c r="P6" s="4" t="s">
        <v>3</v>
      </c>
      <c r="R6" s="2"/>
      <c r="S6" s="2">
        <v>12</v>
      </c>
      <c r="T6" s="4" t="s">
        <v>1</v>
      </c>
      <c r="U6" s="4" t="s">
        <v>3</v>
      </c>
    </row>
    <row r="7" spans="1:21" x14ac:dyDescent="0.25">
      <c r="C7" s="2">
        <v>116</v>
      </c>
      <c r="D7" s="1">
        <f>C7/$D$6</f>
        <v>19.333333333333332</v>
      </c>
      <c r="E7" s="1">
        <f>($D$4*$D$6)*0.5</f>
        <v>35.31</v>
      </c>
      <c r="F7" s="1">
        <f>C7-E7</f>
        <v>80.69</v>
      </c>
      <c r="H7" s="2">
        <v>116</v>
      </c>
      <c r="I7" s="1">
        <f>H7/$I$6</f>
        <v>12.888888888888889</v>
      </c>
      <c r="J7" s="1">
        <f>H7*0.5</f>
        <v>58</v>
      </c>
      <c r="K7" s="1">
        <f>H7-J7</f>
        <v>58</v>
      </c>
      <c r="L7" s="1"/>
      <c r="M7" s="2">
        <v>116</v>
      </c>
      <c r="N7">
        <f>H7/$N$6</f>
        <v>11.6</v>
      </c>
      <c r="O7">
        <f>M7*0.5</f>
        <v>58</v>
      </c>
      <c r="P7">
        <f>M7-O7</f>
        <v>58</v>
      </c>
      <c r="R7" s="2">
        <v>116</v>
      </c>
      <c r="S7" s="1">
        <f>R7/$S$6</f>
        <v>9.6666666666666661</v>
      </c>
      <c r="T7">
        <f>R7*0.5</f>
        <v>58</v>
      </c>
      <c r="U7">
        <f>R7-T7</f>
        <v>58</v>
      </c>
    </row>
    <row r="8" spans="1:21" x14ac:dyDescent="0.25">
      <c r="C8" s="2">
        <v>126</v>
      </c>
      <c r="D8" s="1">
        <f t="shared" ref="D8" si="0">C8/$D$6</f>
        <v>21</v>
      </c>
      <c r="E8" s="1">
        <f>($D$4*$D$6)*0.5</f>
        <v>35.31</v>
      </c>
      <c r="F8" s="1">
        <f t="shared" ref="F8" si="1">C8-E8</f>
        <v>90.69</v>
      </c>
      <c r="H8" s="2">
        <v>126</v>
      </c>
      <c r="I8" s="1">
        <f t="shared" ref="I8" si="2">H8/$I$6</f>
        <v>14</v>
      </c>
      <c r="J8" s="1">
        <f>($D$4*$I$6)*0.5</f>
        <v>52.964999999999996</v>
      </c>
      <c r="K8" s="1">
        <f t="shared" ref="K8" si="3">H8-J8</f>
        <v>73.034999999999997</v>
      </c>
      <c r="L8" s="1"/>
      <c r="M8" s="2">
        <v>126</v>
      </c>
      <c r="N8">
        <f t="shared" ref="N8" si="4">H8/$N$6</f>
        <v>12.6</v>
      </c>
      <c r="O8">
        <f>M8*0.5</f>
        <v>63</v>
      </c>
      <c r="P8">
        <f t="shared" ref="P8" si="5">M8-O8</f>
        <v>63</v>
      </c>
      <c r="R8" s="2">
        <v>126</v>
      </c>
      <c r="S8" s="1">
        <f>R8/$S$6</f>
        <v>10.5</v>
      </c>
      <c r="T8">
        <f t="shared" ref="T8" si="6">R8*0.5</f>
        <v>63</v>
      </c>
      <c r="U8">
        <f t="shared" ref="U8" si="7">R8-T8</f>
        <v>63</v>
      </c>
    </row>
    <row r="11" spans="1:21" x14ac:dyDescent="0.25">
      <c r="D11">
        <v>6</v>
      </c>
      <c r="E11">
        <v>9</v>
      </c>
      <c r="F11">
        <v>10</v>
      </c>
      <c r="G11">
        <v>12</v>
      </c>
    </row>
    <row r="12" spans="1:21" x14ac:dyDescent="0.25">
      <c r="A12" s="6">
        <v>116</v>
      </c>
      <c r="C12" s="2" t="s">
        <v>5</v>
      </c>
      <c r="D12" s="10">
        <f>24*D4*0.5</f>
        <v>141.24</v>
      </c>
      <c r="E12" s="10">
        <f>36*D4*0.5</f>
        <v>211.85999999999999</v>
      </c>
      <c r="F12" s="10">
        <f>A13*N7*0.5</f>
        <v>208.79999999999998</v>
      </c>
      <c r="G12" s="10">
        <f>36*S7*0.5</f>
        <v>174</v>
      </c>
    </row>
    <row r="13" spans="1:21" x14ac:dyDescent="0.25">
      <c r="A13">
        <v>36</v>
      </c>
      <c r="C13" s="2" t="s">
        <v>2</v>
      </c>
      <c r="D13" s="5">
        <f>D14-D12</f>
        <v>322.76</v>
      </c>
      <c r="E13" s="5">
        <f>E14-E12</f>
        <v>252.14000000000001</v>
      </c>
      <c r="F13" s="5">
        <f t="shared" ref="F13:G13" si="8">F14-F12</f>
        <v>255.20000000000002</v>
      </c>
      <c r="G13" s="5">
        <f t="shared" si="8"/>
        <v>290</v>
      </c>
    </row>
    <row r="14" spans="1:21" x14ac:dyDescent="0.25">
      <c r="A14">
        <v>4</v>
      </c>
      <c r="B14" t="s">
        <v>6</v>
      </c>
      <c r="D14" s="5">
        <f>$A$12*$A$14</f>
        <v>464</v>
      </c>
      <c r="E14" s="5">
        <f t="shared" ref="E14:G14" si="9">$A$12*$A$14</f>
        <v>464</v>
      </c>
      <c r="F14" s="5">
        <f t="shared" si="9"/>
        <v>464</v>
      </c>
      <c r="G14" s="5">
        <f t="shared" si="9"/>
        <v>464</v>
      </c>
    </row>
    <row r="17" spans="1:7" x14ac:dyDescent="0.25">
      <c r="D17">
        <v>6</v>
      </c>
      <c r="E17">
        <v>9</v>
      </c>
      <c r="F17">
        <v>10</v>
      </c>
      <c r="G17">
        <v>12</v>
      </c>
    </row>
    <row r="18" spans="1:7" x14ac:dyDescent="0.25">
      <c r="A18" s="6">
        <v>116</v>
      </c>
      <c r="C18" s="2" t="s">
        <v>5</v>
      </c>
      <c r="D18" s="10">
        <f>36*D4*0.5</f>
        <v>211.85999999999999</v>
      </c>
      <c r="E18" s="10">
        <f>36*D4*0.5</f>
        <v>211.85999999999999</v>
      </c>
      <c r="F18" s="10">
        <f>36*N7*0.5</f>
        <v>208.79999999999998</v>
      </c>
      <c r="G18" s="10">
        <f>36*S7*0.5</f>
        <v>174</v>
      </c>
    </row>
    <row r="19" spans="1:7" x14ac:dyDescent="0.25">
      <c r="A19">
        <v>36</v>
      </c>
      <c r="C19" s="2" t="s">
        <v>2</v>
      </c>
      <c r="D19" s="5">
        <f>D20-D18</f>
        <v>484.14</v>
      </c>
      <c r="E19" s="5">
        <f t="shared" ref="E19:G19" si="10">E20-E18</f>
        <v>484.14</v>
      </c>
      <c r="F19" s="5">
        <f t="shared" si="10"/>
        <v>487.20000000000005</v>
      </c>
      <c r="G19" s="5">
        <f t="shared" si="10"/>
        <v>522</v>
      </c>
    </row>
    <row r="20" spans="1:7" x14ac:dyDescent="0.25">
      <c r="A20">
        <v>6</v>
      </c>
      <c r="B20" t="s">
        <v>6</v>
      </c>
      <c r="D20" s="5">
        <f>$A$20*$A$18</f>
        <v>696</v>
      </c>
      <c r="E20" s="5">
        <f t="shared" ref="E20:G20" si="11">$A$20*$A$18</f>
        <v>696</v>
      </c>
      <c r="F20" s="5">
        <f t="shared" si="11"/>
        <v>696</v>
      </c>
      <c r="G20" s="5">
        <f t="shared" si="11"/>
        <v>696</v>
      </c>
    </row>
    <row r="23" spans="1:7" x14ac:dyDescent="0.25">
      <c r="D23">
        <v>6</v>
      </c>
      <c r="E23">
        <v>9</v>
      </c>
      <c r="F23">
        <v>10</v>
      </c>
      <c r="G23">
        <v>12</v>
      </c>
    </row>
    <row r="24" spans="1:7" x14ac:dyDescent="0.25">
      <c r="A24" s="6">
        <v>116</v>
      </c>
      <c r="C24" s="2" t="s">
        <v>5</v>
      </c>
      <c r="D24" s="10">
        <f>36*D4*0.5</f>
        <v>211.85999999999999</v>
      </c>
      <c r="E24" s="10">
        <f>36*D4*0.5</f>
        <v>211.85999999999999</v>
      </c>
      <c r="F24" s="10">
        <f>36*N7*0.5</f>
        <v>208.79999999999998</v>
      </c>
      <c r="G24" s="10">
        <f>36*S7*0.5</f>
        <v>174</v>
      </c>
    </row>
    <row r="25" spans="1:7" x14ac:dyDescent="0.25">
      <c r="A25">
        <v>36</v>
      </c>
      <c r="C25" s="2" t="s">
        <v>2</v>
      </c>
      <c r="D25" s="5">
        <f>D26-D24</f>
        <v>716.14</v>
      </c>
      <c r="E25" s="5">
        <f t="shared" ref="E25:G25" si="12">E26-E24</f>
        <v>716.14</v>
      </c>
      <c r="F25" s="5">
        <f t="shared" si="12"/>
        <v>719.2</v>
      </c>
      <c r="G25" s="5">
        <f t="shared" si="12"/>
        <v>754</v>
      </c>
    </row>
    <row r="26" spans="1:7" x14ac:dyDescent="0.25">
      <c r="A26">
        <v>8</v>
      </c>
      <c r="B26" t="s">
        <v>6</v>
      </c>
      <c r="D26" s="5">
        <f>$A$24*$A$26</f>
        <v>928</v>
      </c>
      <c r="E26" s="5">
        <f t="shared" ref="E26:G26" si="13">$A$24*$A$26</f>
        <v>928</v>
      </c>
      <c r="F26" s="5">
        <f t="shared" si="13"/>
        <v>928</v>
      </c>
      <c r="G26" s="5">
        <f t="shared" si="13"/>
        <v>928</v>
      </c>
    </row>
    <row r="28" spans="1:7" x14ac:dyDescent="0.25">
      <c r="D28">
        <v>6</v>
      </c>
      <c r="E28">
        <v>9</v>
      </c>
      <c r="F28">
        <v>10</v>
      </c>
      <c r="G28">
        <v>12</v>
      </c>
    </row>
    <row r="29" spans="1:7" x14ac:dyDescent="0.25">
      <c r="A29" s="6">
        <v>116</v>
      </c>
      <c r="C29" s="2" t="s">
        <v>5</v>
      </c>
      <c r="D29" s="10">
        <f>A30*D4*0.5</f>
        <v>211.85999999999999</v>
      </c>
      <c r="E29" s="10">
        <f>A30*D4*0.5</f>
        <v>211.85999999999999</v>
      </c>
      <c r="F29" s="10">
        <f>A30*N7*0.5</f>
        <v>208.79999999999998</v>
      </c>
      <c r="G29" s="10">
        <f>A30*S7*0.5</f>
        <v>174</v>
      </c>
    </row>
    <row r="30" spans="1:7" x14ac:dyDescent="0.25">
      <c r="A30">
        <v>36</v>
      </c>
      <c r="C30" s="2" t="s">
        <v>2</v>
      </c>
      <c r="D30" s="5">
        <f>D31-D29</f>
        <v>948.14</v>
      </c>
      <c r="E30" s="5">
        <f t="shared" ref="E30:G30" si="14">E31-E29</f>
        <v>948.14</v>
      </c>
      <c r="F30" s="5">
        <f t="shared" si="14"/>
        <v>951.2</v>
      </c>
      <c r="G30" s="5">
        <f t="shared" si="14"/>
        <v>986</v>
      </c>
    </row>
    <row r="31" spans="1:7" x14ac:dyDescent="0.25">
      <c r="A31">
        <v>10</v>
      </c>
      <c r="B31" t="s">
        <v>6</v>
      </c>
      <c r="D31" s="5">
        <f>$A$29*$A$31</f>
        <v>1160</v>
      </c>
      <c r="E31" s="5">
        <f>$A$29*$A$31</f>
        <v>1160</v>
      </c>
      <c r="F31" s="5">
        <f t="shared" ref="F31:G31" si="15">$A$29*$A$31</f>
        <v>1160</v>
      </c>
      <c r="G31" s="5">
        <f t="shared" si="15"/>
        <v>1160</v>
      </c>
    </row>
    <row r="34" spans="1:7" x14ac:dyDescent="0.25">
      <c r="D34">
        <v>6</v>
      </c>
      <c r="E34">
        <v>9</v>
      </c>
      <c r="F34">
        <v>10</v>
      </c>
      <c r="G34">
        <v>12</v>
      </c>
    </row>
    <row r="35" spans="1:7" x14ac:dyDescent="0.25">
      <c r="A35" s="6">
        <v>126</v>
      </c>
      <c r="C35" s="2" t="s">
        <v>5</v>
      </c>
      <c r="D35" s="10">
        <f>D34*A37*D4*0.5</f>
        <v>141.24</v>
      </c>
      <c r="E35" s="10">
        <f>(A36*D4)*0.5</f>
        <v>211.85999999999999</v>
      </c>
      <c r="F35" s="10">
        <f>A36*D4*0.5</f>
        <v>211.85999999999999</v>
      </c>
      <c r="G35" s="10">
        <f>A36*S8*0.5</f>
        <v>189</v>
      </c>
    </row>
    <row r="36" spans="1:7" x14ac:dyDescent="0.25">
      <c r="A36">
        <v>36</v>
      </c>
      <c r="C36" s="2" t="s">
        <v>2</v>
      </c>
      <c r="D36" s="5">
        <f>D37-D35</f>
        <v>362.76</v>
      </c>
      <c r="E36" s="5">
        <f t="shared" ref="E36:G36" si="16">E37-E35</f>
        <v>292.14</v>
      </c>
      <c r="F36" s="5">
        <f t="shared" si="16"/>
        <v>292.14</v>
      </c>
      <c r="G36" s="5">
        <f t="shared" si="16"/>
        <v>315</v>
      </c>
    </row>
    <row r="37" spans="1:7" x14ac:dyDescent="0.25">
      <c r="A37">
        <v>4</v>
      </c>
      <c r="B37" t="s">
        <v>6</v>
      </c>
      <c r="D37" s="5">
        <f>$A$37*$A$35</f>
        <v>504</v>
      </c>
      <c r="E37" s="5">
        <f t="shared" ref="E37:G37" si="17">$A$37*$A$35</f>
        <v>504</v>
      </c>
      <c r="F37" s="5">
        <f t="shared" si="17"/>
        <v>504</v>
      </c>
      <c r="G37" s="5">
        <f t="shared" si="17"/>
        <v>504</v>
      </c>
    </row>
    <row r="40" spans="1:7" x14ac:dyDescent="0.25">
      <c r="D40">
        <v>6</v>
      </c>
      <c r="E40">
        <v>9</v>
      </c>
      <c r="F40">
        <v>10</v>
      </c>
      <c r="G40">
        <v>12</v>
      </c>
    </row>
    <row r="41" spans="1:7" x14ac:dyDescent="0.25">
      <c r="A41" s="6">
        <v>126</v>
      </c>
      <c r="C41" s="2" t="s">
        <v>5</v>
      </c>
      <c r="D41" s="10">
        <f>(A42*D4)*0.5</f>
        <v>211.85999999999999</v>
      </c>
      <c r="E41" s="10">
        <f>(A42*D4)*0.5</f>
        <v>211.85999999999999</v>
      </c>
      <c r="F41" s="10">
        <f>A42*D4*0.5</f>
        <v>211.85999999999999</v>
      </c>
      <c r="G41" s="10">
        <f>A42*S8*0.5</f>
        <v>189</v>
      </c>
    </row>
    <row r="42" spans="1:7" x14ac:dyDescent="0.25">
      <c r="A42">
        <v>36</v>
      </c>
      <c r="C42" s="2" t="s">
        <v>2</v>
      </c>
      <c r="D42" s="5">
        <f>D43-D41</f>
        <v>544.14</v>
      </c>
      <c r="E42" s="5">
        <f t="shared" ref="E42:G42" si="18">E43-E41</f>
        <v>544.14</v>
      </c>
      <c r="F42" s="5">
        <f t="shared" si="18"/>
        <v>544.14</v>
      </c>
      <c r="G42" s="5">
        <f t="shared" si="18"/>
        <v>567</v>
      </c>
    </row>
    <row r="43" spans="1:7" x14ac:dyDescent="0.25">
      <c r="A43">
        <v>6</v>
      </c>
      <c r="B43" t="s">
        <v>6</v>
      </c>
      <c r="D43" s="5">
        <f>$A$41*$A$43</f>
        <v>756</v>
      </c>
      <c r="E43" s="5">
        <f t="shared" ref="E43:G43" si="19">$A$41*$A$43</f>
        <v>756</v>
      </c>
      <c r="F43" s="5">
        <f t="shared" si="19"/>
        <v>756</v>
      </c>
      <c r="G43" s="5">
        <f t="shared" si="19"/>
        <v>756</v>
      </c>
    </row>
    <row r="45" spans="1:7" x14ac:dyDescent="0.25">
      <c r="D45">
        <v>6</v>
      </c>
      <c r="E45">
        <v>9</v>
      </c>
      <c r="F45">
        <v>10</v>
      </c>
      <c r="G45">
        <v>12</v>
      </c>
    </row>
    <row r="46" spans="1:7" x14ac:dyDescent="0.25">
      <c r="A46" s="6">
        <v>126</v>
      </c>
      <c r="C46" s="2" t="s">
        <v>5</v>
      </c>
      <c r="D46" s="10">
        <f>A47*D4*0.5</f>
        <v>211.85999999999999</v>
      </c>
      <c r="E46" s="10">
        <f>A47*D4*0.5</f>
        <v>211.85999999999999</v>
      </c>
      <c r="F46" s="10">
        <f>A47*D4*0.5</f>
        <v>211.85999999999999</v>
      </c>
      <c r="G46" s="10">
        <f>A47*S8*0.5</f>
        <v>189</v>
      </c>
    </row>
    <row r="47" spans="1:7" x14ac:dyDescent="0.25">
      <c r="A47">
        <v>36</v>
      </c>
      <c r="C47" s="2" t="s">
        <v>2</v>
      </c>
      <c r="D47" s="5">
        <f>D48-D46</f>
        <v>796.14</v>
      </c>
      <c r="E47" s="5">
        <f t="shared" ref="E47:G47" si="20">E48-E46</f>
        <v>796.14</v>
      </c>
      <c r="F47" s="5">
        <f t="shared" si="20"/>
        <v>796.14</v>
      </c>
      <c r="G47" s="5">
        <f t="shared" si="20"/>
        <v>819</v>
      </c>
    </row>
    <row r="48" spans="1:7" x14ac:dyDescent="0.25">
      <c r="A48">
        <v>8</v>
      </c>
      <c r="B48" t="s">
        <v>6</v>
      </c>
      <c r="D48" s="5">
        <f>$A$46*$A$48</f>
        <v>1008</v>
      </c>
      <c r="E48" s="5">
        <f t="shared" ref="E48:G48" si="21">$A$46*$A$48</f>
        <v>1008</v>
      </c>
      <c r="F48" s="5">
        <f t="shared" si="21"/>
        <v>1008</v>
      </c>
      <c r="G48" s="5">
        <f t="shared" si="21"/>
        <v>1008</v>
      </c>
    </row>
    <row r="51" spans="1:7" x14ac:dyDescent="0.25">
      <c r="D51">
        <v>6</v>
      </c>
      <c r="E51">
        <v>9</v>
      </c>
      <c r="F51">
        <v>10</v>
      </c>
      <c r="G51">
        <v>12</v>
      </c>
    </row>
    <row r="52" spans="1:7" x14ac:dyDescent="0.25">
      <c r="A52" s="6">
        <v>126</v>
      </c>
      <c r="C52" s="2" t="s">
        <v>5</v>
      </c>
      <c r="D52" s="10">
        <f>A53*D4*0.5</f>
        <v>211.85999999999999</v>
      </c>
      <c r="E52" s="10">
        <f>A53*D4*0.5</f>
        <v>211.85999999999999</v>
      </c>
      <c r="F52" s="10">
        <f>A53*D4*0.5</f>
        <v>211.85999999999999</v>
      </c>
      <c r="G52" s="10">
        <f>A53*S8*0.5</f>
        <v>189</v>
      </c>
    </row>
    <row r="53" spans="1:7" x14ac:dyDescent="0.25">
      <c r="A53">
        <v>36</v>
      </c>
      <c r="C53" s="2" t="s">
        <v>2</v>
      </c>
      <c r="D53" s="5">
        <f>D54-D52</f>
        <v>1048.1400000000001</v>
      </c>
      <c r="E53" s="5">
        <f t="shared" ref="E53:G53" si="22">E54-E52</f>
        <v>1048.1400000000001</v>
      </c>
      <c r="F53" s="5">
        <f t="shared" si="22"/>
        <v>1048.1400000000001</v>
      </c>
      <c r="G53" s="5">
        <f t="shared" si="22"/>
        <v>1071</v>
      </c>
    </row>
    <row r="54" spans="1:7" x14ac:dyDescent="0.25">
      <c r="A54">
        <v>10</v>
      </c>
      <c r="B54" t="s">
        <v>6</v>
      </c>
      <c r="D54" s="5">
        <f>$A$54*$A$52</f>
        <v>1260</v>
      </c>
      <c r="E54" s="5">
        <f t="shared" ref="E54:G54" si="23">$A$54*$A$52</f>
        <v>1260</v>
      </c>
      <c r="F54" s="5">
        <f t="shared" si="23"/>
        <v>1260</v>
      </c>
      <c r="G54" s="5">
        <f t="shared" si="23"/>
        <v>1260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06BA-1B40-4655-997D-6B8B13E9313B}">
  <dimension ref="A4:U54"/>
  <sheetViews>
    <sheetView workbookViewId="0">
      <selection activeCell="F53" sqref="F53"/>
    </sheetView>
  </sheetViews>
  <sheetFormatPr defaultRowHeight="15" x14ac:dyDescent="0.25"/>
  <cols>
    <col min="3" max="3" width="10.7109375" bestFit="1" customWidth="1"/>
    <col min="5" max="5" width="11.5703125" customWidth="1"/>
    <col min="6" max="6" width="17.7109375" bestFit="1" customWidth="1"/>
    <col min="8" max="8" width="10.5703125" customWidth="1"/>
    <col min="9" max="9" width="12" customWidth="1"/>
    <col min="10" max="10" width="14.42578125" customWidth="1"/>
    <col min="11" max="11" width="17.7109375" bestFit="1" customWidth="1"/>
    <col min="12" max="13" width="12" customWidth="1"/>
    <col min="15" max="15" width="11.7109375" customWidth="1"/>
    <col min="16" max="16" width="18.7109375" customWidth="1"/>
    <col min="20" max="20" width="11.42578125" customWidth="1"/>
    <col min="21" max="21" width="17.7109375" bestFit="1" customWidth="1"/>
  </cols>
  <sheetData>
    <row r="4" spans="1:21" x14ac:dyDescent="0.25">
      <c r="C4" s="3" t="s">
        <v>0</v>
      </c>
      <c r="D4" s="3">
        <v>11.77</v>
      </c>
      <c r="E4" s="3" t="s">
        <v>4</v>
      </c>
      <c r="J4" s="3"/>
      <c r="K4" s="3"/>
      <c r="L4" s="3"/>
      <c r="M4" s="3"/>
    </row>
    <row r="6" spans="1:21" x14ac:dyDescent="0.25">
      <c r="D6" s="2">
        <v>6</v>
      </c>
      <c r="E6" s="4" t="s">
        <v>1</v>
      </c>
      <c r="F6" s="4" t="s">
        <v>3</v>
      </c>
      <c r="I6" s="2">
        <v>9</v>
      </c>
      <c r="J6" s="4" t="s">
        <v>1</v>
      </c>
      <c r="K6" s="4" t="s">
        <v>3</v>
      </c>
      <c r="L6" s="2"/>
      <c r="M6" s="2"/>
      <c r="N6" s="2">
        <v>10</v>
      </c>
      <c r="O6" s="4" t="s">
        <v>1</v>
      </c>
      <c r="P6" s="4" t="s">
        <v>3</v>
      </c>
      <c r="R6" s="2"/>
      <c r="S6" s="2">
        <v>12</v>
      </c>
      <c r="T6" s="4" t="s">
        <v>1</v>
      </c>
      <c r="U6" s="4" t="s">
        <v>3</v>
      </c>
    </row>
    <row r="7" spans="1:21" x14ac:dyDescent="0.25">
      <c r="C7" s="2">
        <v>116</v>
      </c>
      <c r="D7" s="1">
        <f>C7/$D$6</f>
        <v>19.333333333333332</v>
      </c>
      <c r="E7" s="1">
        <f>($D$4*$D$6)*0.5</f>
        <v>35.31</v>
      </c>
      <c r="F7" s="1">
        <f>C7-E7</f>
        <v>80.69</v>
      </c>
      <c r="H7" s="2">
        <v>116</v>
      </c>
      <c r="I7" s="1">
        <f>H7/$I$6</f>
        <v>12.888888888888889</v>
      </c>
      <c r="J7" s="1">
        <f>H7*0.5</f>
        <v>58</v>
      </c>
      <c r="K7" s="1">
        <f>H7-J7</f>
        <v>58</v>
      </c>
      <c r="L7" s="1"/>
      <c r="M7" s="2">
        <v>116</v>
      </c>
      <c r="N7">
        <f>H7/$N$6</f>
        <v>11.6</v>
      </c>
      <c r="O7">
        <f>M7*0.5</f>
        <v>58</v>
      </c>
      <c r="P7">
        <f>M7-O7</f>
        <v>58</v>
      </c>
      <c r="R7" s="2">
        <v>116</v>
      </c>
      <c r="S7" s="1">
        <f>R7/$S$6</f>
        <v>9.6666666666666661</v>
      </c>
      <c r="T7">
        <f>R7*0.5</f>
        <v>58</v>
      </c>
      <c r="U7">
        <f>R7-T7</f>
        <v>58</v>
      </c>
    </row>
    <row r="8" spans="1:21" x14ac:dyDescent="0.25">
      <c r="C8" s="2">
        <v>126</v>
      </c>
      <c r="D8" s="1">
        <f t="shared" ref="D8" si="0">C8/$D$6</f>
        <v>21</v>
      </c>
      <c r="E8" s="1">
        <f>($D$4*$D$6)*0.5</f>
        <v>35.31</v>
      </c>
      <c r="F8" s="1">
        <f t="shared" ref="F8" si="1">C8-E8</f>
        <v>90.69</v>
      </c>
      <c r="H8" s="2">
        <v>126</v>
      </c>
      <c r="I8" s="1">
        <f t="shared" ref="I8" si="2">H8/$I$6</f>
        <v>14</v>
      </c>
      <c r="J8" s="1">
        <f>($D$4*$I$6)*0.5</f>
        <v>52.964999999999996</v>
      </c>
      <c r="K8" s="1">
        <f t="shared" ref="K8" si="3">H8-J8</f>
        <v>73.034999999999997</v>
      </c>
      <c r="L8" s="1"/>
      <c r="M8" s="2">
        <v>126</v>
      </c>
      <c r="N8">
        <f t="shared" ref="N8" si="4">H8/$N$6</f>
        <v>12.6</v>
      </c>
      <c r="O8">
        <f>M8*0.5</f>
        <v>63</v>
      </c>
      <c r="P8">
        <f t="shared" ref="P8" si="5">M8-O8</f>
        <v>63</v>
      </c>
      <c r="R8" s="2">
        <v>126</v>
      </c>
      <c r="S8" s="1">
        <f>R8/$S$6</f>
        <v>10.5</v>
      </c>
      <c r="T8">
        <f t="shared" ref="T8" si="6">R8*0.5</f>
        <v>63</v>
      </c>
      <c r="U8">
        <f t="shared" ref="U8" si="7">R8-T8</f>
        <v>63</v>
      </c>
    </row>
    <row r="11" spans="1:21" x14ac:dyDescent="0.25">
      <c r="D11">
        <v>6</v>
      </c>
      <c r="E11">
        <v>9</v>
      </c>
      <c r="F11">
        <v>10</v>
      </c>
      <c r="G11">
        <v>12</v>
      </c>
    </row>
    <row r="12" spans="1:21" x14ac:dyDescent="0.25">
      <c r="A12" s="6">
        <v>116</v>
      </c>
      <c r="C12" s="2" t="s">
        <v>5</v>
      </c>
      <c r="D12" s="10">
        <f>D11*A14*D4*0.5</f>
        <v>141.24</v>
      </c>
      <c r="E12" s="10">
        <f>E11*A14*D4*0.5</f>
        <v>211.85999999999999</v>
      </c>
      <c r="F12" s="10">
        <f>F11*A14*N7*0.5</f>
        <v>232</v>
      </c>
      <c r="G12" s="10">
        <f>G11*A14*S7*0.5</f>
        <v>232</v>
      </c>
    </row>
    <row r="13" spans="1:21" x14ac:dyDescent="0.25">
      <c r="A13">
        <v>72</v>
      </c>
      <c r="C13" s="2" t="s">
        <v>2</v>
      </c>
      <c r="D13" s="5">
        <f>D14-D12</f>
        <v>322.76</v>
      </c>
      <c r="E13" s="5">
        <f>E14-E12</f>
        <v>252.14000000000001</v>
      </c>
      <c r="F13" s="5">
        <f t="shared" ref="F13:G13" si="8">F14-F12</f>
        <v>232</v>
      </c>
      <c r="G13" s="5">
        <f t="shared" si="8"/>
        <v>232</v>
      </c>
    </row>
    <row r="14" spans="1:21" x14ac:dyDescent="0.25">
      <c r="A14">
        <v>4</v>
      </c>
      <c r="B14" t="s">
        <v>6</v>
      </c>
      <c r="D14" s="5">
        <f>$A$12*$A$14</f>
        <v>464</v>
      </c>
      <c r="E14" s="5">
        <f t="shared" ref="E14:G14" si="9">$A$12*$A$14</f>
        <v>464</v>
      </c>
      <c r="F14" s="5">
        <f t="shared" si="9"/>
        <v>464</v>
      </c>
      <c r="G14" s="5">
        <f t="shared" si="9"/>
        <v>464</v>
      </c>
    </row>
    <row r="17" spans="1:7" x14ac:dyDescent="0.25">
      <c r="D17">
        <v>6</v>
      </c>
      <c r="E17">
        <v>9</v>
      </c>
      <c r="F17">
        <v>10</v>
      </c>
      <c r="G17">
        <v>12</v>
      </c>
    </row>
    <row r="18" spans="1:7" x14ac:dyDescent="0.25">
      <c r="A18" s="6">
        <v>116</v>
      </c>
      <c r="C18" s="2" t="s">
        <v>5</v>
      </c>
      <c r="D18" s="10">
        <f>D17*A20*D4*0.5</f>
        <v>211.85999999999999</v>
      </c>
      <c r="E18" s="10">
        <f>E17*A20*D4*0.5</f>
        <v>317.78999999999996</v>
      </c>
      <c r="F18" s="10">
        <f>F17*A20*N7*0.5</f>
        <v>348</v>
      </c>
      <c r="G18" s="10">
        <f>G17*A20*S7*0.5</f>
        <v>348</v>
      </c>
    </row>
    <row r="19" spans="1:7" x14ac:dyDescent="0.25">
      <c r="A19">
        <v>72</v>
      </c>
      <c r="C19" s="2" t="s">
        <v>2</v>
      </c>
      <c r="D19" s="5">
        <f>D20-D18</f>
        <v>484.14</v>
      </c>
      <c r="E19" s="5">
        <f t="shared" ref="E19:G19" si="10">E20-E18</f>
        <v>378.21000000000004</v>
      </c>
      <c r="F19" s="5">
        <f t="shared" si="10"/>
        <v>348</v>
      </c>
      <c r="G19" s="5">
        <f t="shared" si="10"/>
        <v>348</v>
      </c>
    </row>
    <row r="20" spans="1:7" x14ac:dyDescent="0.25">
      <c r="A20">
        <v>6</v>
      </c>
      <c r="B20" t="s">
        <v>6</v>
      </c>
      <c r="D20" s="5">
        <f>$A$20*$A$18</f>
        <v>696</v>
      </c>
      <c r="E20" s="5">
        <f t="shared" ref="E20:G20" si="11">$A$20*$A$18</f>
        <v>696</v>
      </c>
      <c r="F20" s="5">
        <f t="shared" si="11"/>
        <v>696</v>
      </c>
      <c r="G20" s="5">
        <f t="shared" si="11"/>
        <v>696</v>
      </c>
    </row>
    <row r="23" spans="1:7" x14ac:dyDescent="0.25">
      <c r="D23">
        <v>6</v>
      </c>
      <c r="E23">
        <v>9</v>
      </c>
      <c r="F23">
        <v>10</v>
      </c>
      <c r="G23">
        <v>12</v>
      </c>
    </row>
    <row r="24" spans="1:7" x14ac:dyDescent="0.25">
      <c r="A24" s="6">
        <v>116</v>
      </c>
      <c r="C24" s="2" t="s">
        <v>5</v>
      </c>
      <c r="D24" s="10">
        <f>D23*A26*D4*0.5</f>
        <v>282.48</v>
      </c>
      <c r="E24" s="10">
        <f>E23*A26*D4*0.5</f>
        <v>423.71999999999997</v>
      </c>
      <c r="F24" s="10">
        <f>A25*N7*0.5</f>
        <v>417.59999999999997</v>
      </c>
      <c r="G24" s="10">
        <f>A25*S7*0.5</f>
        <v>348</v>
      </c>
    </row>
    <row r="25" spans="1:7" x14ac:dyDescent="0.25">
      <c r="A25">
        <v>72</v>
      </c>
      <c r="C25" s="2" t="s">
        <v>2</v>
      </c>
      <c r="D25" s="5">
        <f>D26-D24</f>
        <v>645.52</v>
      </c>
      <c r="E25" s="5">
        <f t="shared" ref="E25:G25" si="12">E26-E24</f>
        <v>504.28000000000003</v>
      </c>
      <c r="F25" s="5">
        <f t="shared" si="12"/>
        <v>510.40000000000003</v>
      </c>
      <c r="G25" s="5">
        <f t="shared" si="12"/>
        <v>580</v>
      </c>
    </row>
    <row r="26" spans="1:7" x14ac:dyDescent="0.25">
      <c r="A26">
        <v>8</v>
      </c>
      <c r="B26" t="s">
        <v>6</v>
      </c>
      <c r="D26" s="5">
        <f>$A$24*$A$26</f>
        <v>928</v>
      </c>
      <c r="E26" s="5">
        <f t="shared" ref="E26:G26" si="13">$A$24*$A$26</f>
        <v>928</v>
      </c>
      <c r="F26" s="5">
        <f t="shared" si="13"/>
        <v>928</v>
      </c>
      <c r="G26" s="5">
        <f t="shared" si="13"/>
        <v>928</v>
      </c>
    </row>
    <row r="28" spans="1:7" x14ac:dyDescent="0.25">
      <c r="D28">
        <v>6</v>
      </c>
      <c r="E28">
        <v>9</v>
      </c>
      <c r="F28">
        <v>10</v>
      </c>
      <c r="G28">
        <v>12</v>
      </c>
    </row>
    <row r="29" spans="1:7" x14ac:dyDescent="0.25">
      <c r="A29" s="6">
        <v>116</v>
      </c>
      <c r="C29" s="2" t="s">
        <v>5</v>
      </c>
      <c r="D29" s="10">
        <f>D28*A31*D4*0.5</f>
        <v>353.09999999999997</v>
      </c>
      <c r="E29" s="10">
        <f>A30*D4*0.5</f>
        <v>423.71999999999997</v>
      </c>
      <c r="F29" s="10">
        <f>A30*N7*0.5</f>
        <v>417.59999999999997</v>
      </c>
      <c r="G29" s="10">
        <f>A30*S7*0.5</f>
        <v>348</v>
      </c>
    </row>
    <row r="30" spans="1:7" x14ac:dyDescent="0.25">
      <c r="A30">
        <v>72</v>
      </c>
      <c r="C30" s="2" t="s">
        <v>2</v>
      </c>
      <c r="D30" s="5">
        <f>D31-D29</f>
        <v>806.90000000000009</v>
      </c>
      <c r="E30" s="5">
        <f t="shared" ref="E30:G30" si="14">E31-E29</f>
        <v>736.28</v>
      </c>
      <c r="F30" s="5">
        <f t="shared" si="14"/>
        <v>742.40000000000009</v>
      </c>
      <c r="G30" s="5">
        <f t="shared" si="14"/>
        <v>812</v>
      </c>
    </row>
    <row r="31" spans="1:7" x14ac:dyDescent="0.25">
      <c r="A31">
        <v>10</v>
      </c>
      <c r="B31" t="s">
        <v>6</v>
      </c>
      <c r="D31" s="5">
        <f>$A$29*$A$31</f>
        <v>1160</v>
      </c>
      <c r="E31" s="5">
        <f>$A$29*$A$31</f>
        <v>1160</v>
      </c>
      <c r="F31" s="5">
        <f t="shared" ref="F31:G31" si="15">$A$29*$A$31</f>
        <v>1160</v>
      </c>
      <c r="G31" s="5">
        <f t="shared" si="15"/>
        <v>1160</v>
      </c>
    </row>
    <row r="34" spans="1:7" x14ac:dyDescent="0.25">
      <c r="D34">
        <v>6</v>
      </c>
      <c r="E34">
        <v>9</v>
      </c>
      <c r="F34">
        <v>10</v>
      </c>
      <c r="G34">
        <v>12</v>
      </c>
    </row>
    <row r="35" spans="1:7" x14ac:dyDescent="0.25">
      <c r="A35" s="6">
        <v>126</v>
      </c>
      <c r="C35" s="2" t="s">
        <v>5</v>
      </c>
      <c r="D35" s="10">
        <f>D34*A37*D4*0.5</f>
        <v>141.24</v>
      </c>
      <c r="E35" s="10">
        <f>E34*A37*D4*0.5</f>
        <v>211.85999999999999</v>
      </c>
      <c r="F35" s="10">
        <f>F34*A37*D4*0.5</f>
        <v>235.39999999999998</v>
      </c>
      <c r="G35" s="10">
        <f>G34*A37*S8*0.5</f>
        <v>252</v>
      </c>
    </row>
    <row r="36" spans="1:7" x14ac:dyDescent="0.25">
      <c r="A36">
        <v>72</v>
      </c>
      <c r="C36" s="2" t="s">
        <v>2</v>
      </c>
      <c r="D36" s="5">
        <f>D37-D35</f>
        <v>362.76</v>
      </c>
      <c r="E36" s="5">
        <f t="shared" ref="E36:G36" si="16">E37-E35</f>
        <v>292.14</v>
      </c>
      <c r="F36" s="5">
        <f t="shared" si="16"/>
        <v>268.60000000000002</v>
      </c>
      <c r="G36" s="5">
        <f t="shared" si="16"/>
        <v>252</v>
      </c>
    </row>
    <row r="37" spans="1:7" x14ac:dyDescent="0.25">
      <c r="A37">
        <v>4</v>
      </c>
      <c r="B37" t="s">
        <v>6</v>
      </c>
      <c r="D37" s="5">
        <f>$A$37*$A$35</f>
        <v>504</v>
      </c>
      <c r="E37" s="5">
        <f t="shared" ref="E37:G37" si="17">$A$37*$A$35</f>
        <v>504</v>
      </c>
      <c r="F37" s="5">
        <f t="shared" si="17"/>
        <v>504</v>
      </c>
      <c r="G37" s="5">
        <f t="shared" si="17"/>
        <v>504</v>
      </c>
    </row>
    <row r="40" spans="1:7" x14ac:dyDescent="0.25">
      <c r="D40">
        <v>6</v>
      </c>
      <c r="E40">
        <v>9</v>
      </c>
      <c r="F40">
        <v>10</v>
      </c>
      <c r="G40">
        <v>12</v>
      </c>
    </row>
    <row r="41" spans="1:7" x14ac:dyDescent="0.25">
      <c r="A41" s="6">
        <v>126</v>
      </c>
      <c r="C41" s="2" t="s">
        <v>5</v>
      </c>
      <c r="D41" s="10">
        <f>D40*A43*D4*0.5</f>
        <v>211.85999999999999</v>
      </c>
      <c r="E41" s="10">
        <f>E40*A43*D4*0.5</f>
        <v>317.78999999999996</v>
      </c>
      <c r="F41" s="10">
        <f>F40*A43*D4*0.5</f>
        <v>353.09999999999997</v>
      </c>
      <c r="G41" s="10">
        <f>G40*A43*S8*0.5</f>
        <v>378</v>
      </c>
    </row>
    <row r="42" spans="1:7" x14ac:dyDescent="0.25">
      <c r="A42">
        <v>72</v>
      </c>
      <c r="C42" s="2" t="s">
        <v>2</v>
      </c>
      <c r="D42" s="5">
        <f>D43-D41</f>
        <v>544.14</v>
      </c>
      <c r="E42" s="5">
        <f t="shared" ref="E42:G42" si="18">E43-E41</f>
        <v>438.21000000000004</v>
      </c>
      <c r="F42" s="5">
        <f t="shared" si="18"/>
        <v>402.90000000000003</v>
      </c>
      <c r="G42" s="5">
        <f t="shared" si="18"/>
        <v>378</v>
      </c>
    </row>
    <row r="43" spans="1:7" x14ac:dyDescent="0.25">
      <c r="A43">
        <v>6</v>
      </c>
      <c r="B43" t="s">
        <v>6</v>
      </c>
      <c r="D43" s="5">
        <f>$A$41*$A$43</f>
        <v>756</v>
      </c>
      <c r="E43" s="5">
        <f t="shared" ref="E43:G43" si="19">$A$41*$A$43</f>
        <v>756</v>
      </c>
      <c r="F43" s="5">
        <f t="shared" si="19"/>
        <v>756</v>
      </c>
      <c r="G43" s="5">
        <f t="shared" si="19"/>
        <v>756</v>
      </c>
    </row>
    <row r="45" spans="1:7" x14ac:dyDescent="0.25">
      <c r="D45">
        <v>6</v>
      </c>
      <c r="E45">
        <v>9</v>
      </c>
      <c r="F45">
        <v>10</v>
      </c>
      <c r="G45">
        <v>12</v>
      </c>
    </row>
    <row r="46" spans="1:7" x14ac:dyDescent="0.25">
      <c r="A46" s="6">
        <v>126</v>
      </c>
      <c r="C46" s="2" t="s">
        <v>5</v>
      </c>
      <c r="D46" s="10">
        <f>D45*A48*D4*0.5</f>
        <v>282.48</v>
      </c>
      <c r="E46" s="10">
        <f>E45*A48*D4*0.5</f>
        <v>423.71999999999997</v>
      </c>
      <c r="F46" s="10">
        <f>A47*D4*0.5</f>
        <v>423.71999999999997</v>
      </c>
      <c r="G46" s="10">
        <f>A47*S8*0.5</f>
        <v>378</v>
      </c>
    </row>
    <row r="47" spans="1:7" x14ac:dyDescent="0.25">
      <c r="A47">
        <v>72</v>
      </c>
      <c r="C47" s="2" t="s">
        <v>2</v>
      </c>
      <c r="D47" s="5">
        <f>D48-D46</f>
        <v>725.52</v>
      </c>
      <c r="E47" s="5">
        <f t="shared" ref="E47:G47" si="20">E48-E46</f>
        <v>584.28</v>
      </c>
      <c r="F47" s="5">
        <f t="shared" si="20"/>
        <v>584.28</v>
      </c>
      <c r="G47" s="5">
        <f t="shared" si="20"/>
        <v>630</v>
      </c>
    </row>
    <row r="48" spans="1:7" x14ac:dyDescent="0.25">
      <c r="A48">
        <v>8</v>
      </c>
      <c r="B48" t="s">
        <v>6</v>
      </c>
      <c r="D48" s="5">
        <f>$A$46*$A$48</f>
        <v>1008</v>
      </c>
      <c r="E48" s="5">
        <f t="shared" ref="E48:G48" si="21">$A$46*$A$48</f>
        <v>1008</v>
      </c>
      <c r="F48" s="5">
        <f t="shared" si="21"/>
        <v>1008</v>
      </c>
      <c r="G48" s="5">
        <f t="shared" si="21"/>
        <v>1008</v>
      </c>
    </row>
    <row r="51" spans="1:7" x14ac:dyDescent="0.25">
      <c r="D51">
        <v>6</v>
      </c>
      <c r="E51">
        <v>9</v>
      </c>
      <c r="F51">
        <v>10</v>
      </c>
      <c r="G51">
        <v>12</v>
      </c>
    </row>
    <row r="52" spans="1:7" x14ac:dyDescent="0.25">
      <c r="A52" s="6">
        <v>126</v>
      </c>
      <c r="C52" s="2" t="s">
        <v>5</v>
      </c>
      <c r="D52" s="10">
        <f>D51*A54*D4*0.5</f>
        <v>353.09999999999997</v>
      </c>
      <c r="E52" s="10">
        <f>A53*D4*0.5</f>
        <v>423.71999999999997</v>
      </c>
      <c r="F52" s="10">
        <f>A53*D4*0.5</f>
        <v>423.71999999999997</v>
      </c>
      <c r="G52" s="10">
        <f>A53*S8*0.5</f>
        <v>378</v>
      </c>
    </row>
    <row r="53" spans="1:7" x14ac:dyDescent="0.25">
      <c r="A53">
        <v>72</v>
      </c>
      <c r="C53" s="2" t="s">
        <v>2</v>
      </c>
      <c r="D53" s="5">
        <f>D54-D52</f>
        <v>906.90000000000009</v>
      </c>
      <c r="E53" s="5">
        <f t="shared" ref="E53:G53" si="22">E54-E52</f>
        <v>836.28</v>
      </c>
      <c r="F53" s="5">
        <f t="shared" si="22"/>
        <v>836.28</v>
      </c>
      <c r="G53" s="5">
        <f t="shared" si="22"/>
        <v>882</v>
      </c>
    </row>
    <row r="54" spans="1:7" x14ac:dyDescent="0.25">
      <c r="A54">
        <v>10</v>
      </c>
      <c r="B54" t="s">
        <v>6</v>
      </c>
      <c r="D54" s="5">
        <f>$A$54*$A$52</f>
        <v>1260</v>
      </c>
      <c r="E54" s="5">
        <f t="shared" ref="E54:G54" si="23">$A$54*$A$52</f>
        <v>1260</v>
      </c>
      <c r="F54" s="5">
        <f t="shared" si="23"/>
        <v>1260</v>
      </c>
      <c r="G54" s="5">
        <f t="shared" si="23"/>
        <v>1260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481E-B940-4849-ACA7-5DDD9249A399}">
  <dimension ref="A4:U54"/>
  <sheetViews>
    <sheetView workbookViewId="0">
      <selection activeCell="G57" sqref="G57"/>
    </sheetView>
  </sheetViews>
  <sheetFormatPr defaultRowHeight="15" x14ac:dyDescent="0.25"/>
  <cols>
    <col min="3" max="3" width="10.7109375" bestFit="1" customWidth="1"/>
    <col min="5" max="5" width="11.5703125" customWidth="1"/>
    <col min="6" max="6" width="17.7109375" bestFit="1" customWidth="1"/>
    <col min="8" max="8" width="10.5703125" customWidth="1"/>
    <col min="9" max="9" width="12" customWidth="1"/>
    <col min="10" max="10" width="14.42578125" customWidth="1"/>
    <col min="11" max="11" width="17.7109375" bestFit="1" customWidth="1"/>
    <col min="12" max="13" width="12" customWidth="1"/>
    <col min="15" max="15" width="11.7109375" customWidth="1"/>
    <col min="16" max="16" width="18.7109375" customWidth="1"/>
    <col min="20" max="20" width="11.42578125" customWidth="1"/>
    <col min="21" max="21" width="17.7109375" bestFit="1" customWidth="1"/>
  </cols>
  <sheetData>
    <row r="4" spans="1:21" x14ac:dyDescent="0.25">
      <c r="C4" s="3" t="s">
        <v>0</v>
      </c>
      <c r="D4" s="3">
        <v>11.77</v>
      </c>
      <c r="E4" s="3" t="s">
        <v>4</v>
      </c>
      <c r="J4" s="3"/>
      <c r="K4" s="3"/>
      <c r="L4" s="3"/>
      <c r="M4" s="3"/>
    </row>
    <row r="6" spans="1:21" x14ac:dyDescent="0.25">
      <c r="D6" s="2">
        <v>6</v>
      </c>
      <c r="E6" s="4" t="s">
        <v>1</v>
      </c>
      <c r="F6" s="4" t="s">
        <v>3</v>
      </c>
      <c r="I6" s="2">
        <v>9</v>
      </c>
      <c r="J6" s="4" t="s">
        <v>1</v>
      </c>
      <c r="K6" s="4" t="s">
        <v>3</v>
      </c>
      <c r="L6" s="2"/>
      <c r="M6" s="2"/>
      <c r="N6" s="2">
        <v>10</v>
      </c>
      <c r="O6" s="4" t="s">
        <v>1</v>
      </c>
      <c r="P6" s="4" t="s">
        <v>3</v>
      </c>
      <c r="R6" s="2"/>
      <c r="S6" s="2">
        <v>12</v>
      </c>
      <c r="T6" s="4" t="s">
        <v>1</v>
      </c>
      <c r="U6" s="4" t="s">
        <v>3</v>
      </c>
    </row>
    <row r="7" spans="1:21" x14ac:dyDescent="0.25">
      <c r="C7" s="2">
        <v>116</v>
      </c>
      <c r="D7" s="1">
        <f>C7/$D$6</f>
        <v>19.333333333333332</v>
      </c>
      <c r="E7" s="1">
        <f>($D$4*$D$6)*0.5</f>
        <v>35.31</v>
      </c>
      <c r="F7" s="1">
        <f>C7-E7</f>
        <v>80.69</v>
      </c>
      <c r="H7" s="2">
        <v>116</v>
      </c>
      <c r="I7" s="1">
        <f>H7/$I$6</f>
        <v>12.888888888888889</v>
      </c>
      <c r="J7" s="1">
        <f>H7*0.5</f>
        <v>58</v>
      </c>
      <c r="K7" s="1">
        <f>H7-J7</f>
        <v>58</v>
      </c>
      <c r="L7" s="1"/>
      <c r="M7" s="2">
        <v>116</v>
      </c>
      <c r="N7">
        <f>H7/$N$6</f>
        <v>11.6</v>
      </c>
      <c r="O7">
        <f>M7*0.5</f>
        <v>58</v>
      </c>
      <c r="P7">
        <f>M7-O7</f>
        <v>58</v>
      </c>
      <c r="R7" s="2">
        <v>116</v>
      </c>
      <c r="S7" s="1">
        <f>R7/$S$6</f>
        <v>9.6666666666666661</v>
      </c>
      <c r="T7">
        <f>R7*0.5</f>
        <v>58</v>
      </c>
      <c r="U7">
        <f>R7-T7</f>
        <v>58</v>
      </c>
    </row>
    <row r="8" spans="1:21" x14ac:dyDescent="0.25">
      <c r="C8" s="2">
        <v>126</v>
      </c>
      <c r="D8" s="1">
        <f t="shared" ref="D8" si="0">C8/$D$6</f>
        <v>21</v>
      </c>
      <c r="E8" s="1">
        <f>($D$4*$D$6)*0.5</f>
        <v>35.31</v>
      </c>
      <c r="F8" s="1">
        <f t="shared" ref="F8" si="1">C8-E8</f>
        <v>90.69</v>
      </c>
      <c r="H8" s="2">
        <v>126</v>
      </c>
      <c r="I8" s="1">
        <f t="shared" ref="I8" si="2">H8/$I$6</f>
        <v>14</v>
      </c>
      <c r="J8" s="1">
        <f>($D$4*$I$6)*0.5</f>
        <v>52.964999999999996</v>
      </c>
      <c r="K8" s="1">
        <f t="shared" ref="K8" si="3">H8-J8</f>
        <v>73.034999999999997</v>
      </c>
      <c r="L8" s="1"/>
      <c r="M8" s="2">
        <v>126</v>
      </c>
      <c r="N8">
        <f t="shared" ref="N8" si="4">H8/$N$6</f>
        <v>12.6</v>
      </c>
      <c r="O8">
        <f>M8*0.5</f>
        <v>63</v>
      </c>
      <c r="P8">
        <f t="shared" ref="P8" si="5">M8-O8</f>
        <v>63</v>
      </c>
      <c r="R8" s="2">
        <v>126</v>
      </c>
      <c r="S8" s="1">
        <f>R8/$S$6</f>
        <v>10.5</v>
      </c>
      <c r="T8">
        <f t="shared" ref="T8" si="6">R8*0.5</f>
        <v>63</v>
      </c>
      <c r="U8">
        <f t="shared" ref="U8" si="7">R8-T8</f>
        <v>63</v>
      </c>
    </row>
    <row r="11" spans="1:21" x14ac:dyDescent="0.25">
      <c r="D11">
        <v>6</v>
      </c>
      <c r="E11">
        <v>9</v>
      </c>
      <c r="F11">
        <v>10</v>
      </c>
      <c r="G11">
        <v>12</v>
      </c>
    </row>
    <row r="12" spans="1:21" x14ac:dyDescent="0.25">
      <c r="A12" s="6">
        <v>116</v>
      </c>
      <c r="C12" s="2" t="s">
        <v>5</v>
      </c>
      <c r="D12" s="10">
        <f>D11*A14*D4*0.5</f>
        <v>141.24</v>
      </c>
      <c r="E12" s="10">
        <f>E11*A14*D4*0.5</f>
        <v>211.85999999999999</v>
      </c>
      <c r="F12" s="10">
        <f>F11*A14*N7*0.5</f>
        <v>232</v>
      </c>
      <c r="G12" s="10">
        <f>G11*A14*S7*0.5</f>
        <v>232</v>
      </c>
    </row>
    <row r="13" spans="1:21" x14ac:dyDescent="0.25">
      <c r="A13">
        <v>100</v>
      </c>
      <c r="C13" s="2" t="s">
        <v>2</v>
      </c>
      <c r="D13" s="5">
        <f>D14-D12</f>
        <v>322.76</v>
      </c>
      <c r="E13" s="5">
        <f>E14-E12</f>
        <v>252.14000000000001</v>
      </c>
      <c r="F13" s="5">
        <f t="shared" ref="F13:G13" si="8">F14-F12</f>
        <v>232</v>
      </c>
      <c r="G13" s="5">
        <f t="shared" si="8"/>
        <v>232</v>
      </c>
    </row>
    <row r="14" spans="1:21" x14ac:dyDescent="0.25">
      <c r="A14">
        <v>4</v>
      </c>
      <c r="B14" t="s">
        <v>6</v>
      </c>
      <c r="D14" s="5">
        <f>$A$12*$A$14</f>
        <v>464</v>
      </c>
      <c r="E14" s="5">
        <f t="shared" ref="E14:G14" si="9">$A$12*$A$14</f>
        <v>464</v>
      </c>
      <c r="F14" s="5">
        <f t="shared" si="9"/>
        <v>464</v>
      </c>
      <c r="G14" s="5">
        <f t="shared" si="9"/>
        <v>464</v>
      </c>
    </row>
    <row r="17" spans="1:7" x14ac:dyDescent="0.25">
      <c r="D17">
        <v>6</v>
      </c>
      <c r="E17">
        <v>9</v>
      </c>
      <c r="F17">
        <v>10</v>
      </c>
      <c r="G17">
        <v>12</v>
      </c>
    </row>
    <row r="18" spans="1:7" x14ac:dyDescent="0.25">
      <c r="A18" s="6">
        <v>116</v>
      </c>
      <c r="C18" s="2" t="s">
        <v>5</v>
      </c>
      <c r="D18" s="10">
        <f>D17*A20*D4*0.5</f>
        <v>211.85999999999999</v>
      </c>
      <c r="E18" s="10">
        <f>E17*A20*D4*0.5</f>
        <v>317.78999999999996</v>
      </c>
      <c r="F18" s="10">
        <f>F17*A20*N7*0.5</f>
        <v>348</v>
      </c>
      <c r="G18" s="10">
        <f>G17*A20*S7*0.5</f>
        <v>348</v>
      </c>
    </row>
    <row r="19" spans="1:7" x14ac:dyDescent="0.25">
      <c r="A19">
        <v>100</v>
      </c>
      <c r="C19" s="2" t="s">
        <v>2</v>
      </c>
      <c r="D19" s="5">
        <f>D20-D18</f>
        <v>484.14</v>
      </c>
      <c r="E19" s="5">
        <f t="shared" ref="E19:G19" si="10">E20-E18</f>
        <v>378.21000000000004</v>
      </c>
      <c r="F19" s="5">
        <f t="shared" si="10"/>
        <v>348</v>
      </c>
      <c r="G19" s="5">
        <f t="shared" si="10"/>
        <v>348</v>
      </c>
    </row>
    <row r="20" spans="1:7" x14ac:dyDescent="0.25">
      <c r="A20">
        <v>6</v>
      </c>
      <c r="B20" t="s">
        <v>6</v>
      </c>
      <c r="D20" s="5">
        <f>$A$20*$A$18</f>
        <v>696</v>
      </c>
      <c r="E20" s="5">
        <f t="shared" ref="E20:G20" si="11">$A$20*$A$18</f>
        <v>696</v>
      </c>
      <c r="F20" s="5">
        <f t="shared" si="11"/>
        <v>696</v>
      </c>
      <c r="G20" s="5">
        <f t="shared" si="11"/>
        <v>696</v>
      </c>
    </row>
    <row r="23" spans="1:7" x14ac:dyDescent="0.25">
      <c r="D23">
        <v>6</v>
      </c>
      <c r="E23">
        <v>9</v>
      </c>
      <c r="F23">
        <v>10</v>
      </c>
      <c r="G23">
        <v>12</v>
      </c>
    </row>
    <row r="24" spans="1:7" x14ac:dyDescent="0.25">
      <c r="A24" s="6">
        <v>116</v>
      </c>
      <c r="C24" s="2" t="s">
        <v>5</v>
      </c>
      <c r="D24" s="10">
        <f>D23*A26*D4*0.5</f>
        <v>282.48</v>
      </c>
      <c r="E24" s="10">
        <f>E23*A26*D4*0.5</f>
        <v>423.71999999999997</v>
      </c>
      <c r="F24" s="10">
        <f>F23*A26*N7*0.5</f>
        <v>464</v>
      </c>
      <c r="G24" s="10">
        <f>G23*A26*S7*0.5</f>
        <v>464</v>
      </c>
    </row>
    <row r="25" spans="1:7" x14ac:dyDescent="0.25">
      <c r="A25">
        <v>100</v>
      </c>
      <c r="C25" s="2" t="s">
        <v>2</v>
      </c>
      <c r="D25" s="5">
        <f>D26-D24</f>
        <v>645.52</v>
      </c>
      <c r="E25" s="5">
        <f t="shared" ref="E25:G25" si="12">E26-E24</f>
        <v>504.28000000000003</v>
      </c>
      <c r="F25" s="5">
        <f t="shared" si="12"/>
        <v>464</v>
      </c>
      <c r="G25" s="5">
        <f t="shared" si="12"/>
        <v>464</v>
      </c>
    </row>
    <row r="26" spans="1:7" x14ac:dyDescent="0.25">
      <c r="A26">
        <v>8</v>
      </c>
      <c r="B26" t="s">
        <v>6</v>
      </c>
      <c r="D26" s="5">
        <f>$A$24*$A$26</f>
        <v>928</v>
      </c>
      <c r="E26" s="5">
        <f t="shared" ref="E26:G26" si="13">$A$24*$A$26</f>
        <v>928</v>
      </c>
      <c r="F26" s="5">
        <f t="shared" si="13"/>
        <v>928</v>
      </c>
      <c r="G26" s="5">
        <f t="shared" si="13"/>
        <v>928</v>
      </c>
    </row>
    <row r="28" spans="1:7" x14ac:dyDescent="0.25">
      <c r="D28">
        <v>6</v>
      </c>
      <c r="E28">
        <v>9</v>
      </c>
      <c r="F28">
        <v>10</v>
      </c>
      <c r="G28">
        <v>12</v>
      </c>
    </row>
    <row r="29" spans="1:7" x14ac:dyDescent="0.25">
      <c r="A29" s="6">
        <v>116</v>
      </c>
      <c r="C29" s="2" t="s">
        <v>5</v>
      </c>
      <c r="D29" s="10">
        <f>D28*A31*D4*0.5</f>
        <v>353.09999999999997</v>
      </c>
      <c r="E29" s="10">
        <f>E28*A31*D4*0.5</f>
        <v>529.65</v>
      </c>
      <c r="F29" s="10">
        <f>F28*A31*N7*0.5</f>
        <v>580</v>
      </c>
      <c r="G29" s="10">
        <f>A30*S7*0.5</f>
        <v>483.33333333333331</v>
      </c>
    </row>
    <row r="30" spans="1:7" x14ac:dyDescent="0.25">
      <c r="A30">
        <v>100</v>
      </c>
      <c r="C30" s="2" t="s">
        <v>2</v>
      </c>
      <c r="D30" s="5">
        <f>D31-D29</f>
        <v>806.90000000000009</v>
      </c>
      <c r="E30" s="5">
        <f t="shared" ref="E30:G30" si="14">E31-E29</f>
        <v>630.35</v>
      </c>
      <c r="F30" s="5">
        <f t="shared" si="14"/>
        <v>580</v>
      </c>
      <c r="G30" s="5">
        <f t="shared" si="14"/>
        <v>676.66666666666674</v>
      </c>
    </row>
    <row r="31" spans="1:7" x14ac:dyDescent="0.25">
      <c r="A31">
        <v>10</v>
      </c>
      <c r="B31" t="s">
        <v>6</v>
      </c>
      <c r="D31" s="5">
        <f>$A$29*$A$31</f>
        <v>1160</v>
      </c>
      <c r="E31" s="5">
        <f>$A$29*$A$31</f>
        <v>1160</v>
      </c>
      <c r="F31" s="5">
        <f t="shared" ref="F31:G31" si="15">$A$29*$A$31</f>
        <v>1160</v>
      </c>
      <c r="G31" s="5">
        <f t="shared" si="15"/>
        <v>1160</v>
      </c>
    </row>
    <row r="34" spans="1:7" x14ac:dyDescent="0.25">
      <c r="D34">
        <v>6</v>
      </c>
      <c r="E34">
        <v>9</v>
      </c>
      <c r="F34">
        <v>10</v>
      </c>
      <c r="G34">
        <v>12</v>
      </c>
    </row>
    <row r="35" spans="1:7" x14ac:dyDescent="0.25">
      <c r="A35" s="6">
        <v>126</v>
      </c>
      <c r="C35" s="2" t="s">
        <v>5</v>
      </c>
      <c r="D35" s="10">
        <f>D34*A37*D4*0.5</f>
        <v>141.24</v>
      </c>
      <c r="E35" s="10">
        <f>E34*A37*D4*0.5</f>
        <v>211.85999999999999</v>
      </c>
      <c r="F35" s="10">
        <f>F34*A37*D4*0.5</f>
        <v>235.39999999999998</v>
      </c>
      <c r="G35" s="10">
        <f>G34*A37*S8*0.5</f>
        <v>252</v>
      </c>
    </row>
    <row r="36" spans="1:7" x14ac:dyDescent="0.25">
      <c r="A36">
        <v>100</v>
      </c>
      <c r="C36" s="2" t="s">
        <v>2</v>
      </c>
      <c r="D36" s="5">
        <f>D37-D35</f>
        <v>362.76</v>
      </c>
      <c r="E36" s="5">
        <f t="shared" ref="E36:G36" si="16">E37-E35</f>
        <v>292.14</v>
      </c>
      <c r="F36" s="5">
        <f t="shared" si="16"/>
        <v>268.60000000000002</v>
      </c>
      <c r="G36" s="5">
        <f t="shared" si="16"/>
        <v>252</v>
      </c>
    </row>
    <row r="37" spans="1:7" x14ac:dyDescent="0.25">
      <c r="A37">
        <v>4</v>
      </c>
      <c r="B37" t="s">
        <v>6</v>
      </c>
      <c r="D37" s="5">
        <f>$A$37*$A$35</f>
        <v>504</v>
      </c>
      <c r="E37" s="5">
        <f t="shared" ref="E37:G37" si="17">$A$37*$A$35</f>
        <v>504</v>
      </c>
      <c r="F37" s="5">
        <f t="shared" si="17"/>
        <v>504</v>
      </c>
      <c r="G37" s="5">
        <f t="shared" si="17"/>
        <v>504</v>
      </c>
    </row>
    <row r="40" spans="1:7" x14ac:dyDescent="0.25">
      <c r="D40">
        <v>6</v>
      </c>
      <c r="E40">
        <v>9</v>
      </c>
      <c r="F40">
        <v>10</v>
      </c>
      <c r="G40">
        <v>12</v>
      </c>
    </row>
    <row r="41" spans="1:7" x14ac:dyDescent="0.25">
      <c r="A41" s="6">
        <v>126</v>
      </c>
      <c r="C41" s="2" t="s">
        <v>5</v>
      </c>
      <c r="D41" s="10">
        <f>D40*A43*D4*0.5</f>
        <v>211.85999999999999</v>
      </c>
      <c r="E41" s="10">
        <f>E40*A43*D4*0.5</f>
        <v>317.78999999999996</v>
      </c>
      <c r="F41" s="10">
        <f>F40*A43*D4*0.5</f>
        <v>353.09999999999997</v>
      </c>
      <c r="G41" s="10">
        <f>G40*A43*S8*0.5</f>
        <v>378</v>
      </c>
    </row>
    <row r="42" spans="1:7" x14ac:dyDescent="0.25">
      <c r="A42">
        <v>100</v>
      </c>
      <c r="C42" s="2" t="s">
        <v>2</v>
      </c>
      <c r="D42" s="5">
        <f>D43-D41</f>
        <v>544.14</v>
      </c>
      <c r="E42" s="5">
        <f t="shared" ref="E42:G42" si="18">E43-E41</f>
        <v>438.21000000000004</v>
      </c>
      <c r="F42" s="5">
        <f t="shared" si="18"/>
        <v>402.90000000000003</v>
      </c>
      <c r="G42" s="5">
        <f t="shared" si="18"/>
        <v>378</v>
      </c>
    </row>
    <row r="43" spans="1:7" x14ac:dyDescent="0.25">
      <c r="A43">
        <v>6</v>
      </c>
      <c r="B43" t="s">
        <v>6</v>
      </c>
      <c r="D43" s="5">
        <f>$A$41*$A$43</f>
        <v>756</v>
      </c>
      <c r="E43" s="5">
        <f t="shared" ref="E43:G43" si="19">$A$41*$A$43</f>
        <v>756</v>
      </c>
      <c r="F43" s="5">
        <f t="shared" si="19"/>
        <v>756</v>
      </c>
      <c r="G43" s="5">
        <f t="shared" si="19"/>
        <v>756</v>
      </c>
    </row>
    <row r="45" spans="1:7" x14ac:dyDescent="0.25">
      <c r="D45">
        <v>6</v>
      </c>
      <c r="E45">
        <v>9</v>
      </c>
      <c r="F45">
        <v>10</v>
      </c>
      <c r="G45">
        <v>12</v>
      </c>
    </row>
    <row r="46" spans="1:7" x14ac:dyDescent="0.25">
      <c r="A46" s="6">
        <v>126</v>
      </c>
      <c r="C46" s="2" t="s">
        <v>5</v>
      </c>
      <c r="D46" s="10">
        <f>D45*A48*D4*0.5</f>
        <v>282.48</v>
      </c>
      <c r="E46" s="10">
        <f>E45*A48*D4*0.5</f>
        <v>423.71999999999997</v>
      </c>
      <c r="F46" s="10">
        <f>F45*A48*D4*0.5</f>
        <v>470.79999999999995</v>
      </c>
      <c r="G46" s="10">
        <f>G45*A48*S8*0.5</f>
        <v>504</v>
      </c>
    </row>
    <row r="47" spans="1:7" x14ac:dyDescent="0.25">
      <c r="A47">
        <v>100</v>
      </c>
      <c r="C47" s="2" t="s">
        <v>2</v>
      </c>
      <c r="D47" s="5">
        <f>D48-D46</f>
        <v>725.52</v>
      </c>
      <c r="E47" s="5">
        <f t="shared" ref="E47:G47" si="20">E48-E46</f>
        <v>584.28</v>
      </c>
      <c r="F47" s="5">
        <f t="shared" si="20"/>
        <v>537.20000000000005</v>
      </c>
      <c r="G47" s="5">
        <f t="shared" si="20"/>
        <v>504</v>
      </c>
    </row>
    <row r="48" spans="1:7" x14ac:dyDescent="0.25">
      <c r="A48">
        <v>8</v>
      </c>
      <c r="B48" t="s">
        <v>6</v>
      </c>
      <c r="D48" s="5">
        <f>$A$46*$A$48</f>
        <v>1008</v>
      </c>
      <c r="E48" s="5">
        <f t="shared" ref="E48:G48" si="21">$A$46*$A$48</f>
        <v>1008</v>
      </c>
      <c r="F48" s="5">
        <f t="shared" si="21"/>
        <v>1008</v>
      </c>
      <c r="G48" s="5">
        <f t="shared" si="21"/>
        <v>1008</v>
      </c>
    </row>
    <row r="51" spans="1:7" x14ac:dyDescent="0.25">
      <c r="D51">
        <v>6</v>
      </c>
      <c r="E51">
        <v>9</v>
      </c>
      <c r="F51">
        <v>10</v>
      </c>
      <c r="G51">
        <v>12</v>
      </c>
    </row>
    <row r="52" spans="1:7" x14ac:dyDescent="0.25">
      <c r="A52" s="6">
        <v>126</v>
      </c>
      <c r="C52" s="2" t="s">
        <v>5</v>
      </c>
      <c r="D52" s="10">
        <f>D51*A54*D4*0.5</f>
        <v>353.09999999999997</v>
      </c>
      <c r="E52" s="10">
        <f>E51*A54*D4*0.5</f>
        <v>529.65</v>
      </c>
      <c r="F52" s="10">
        <f>F51*A54*D4*0.5</f>
        <v>588.5</v>
      </c>
      <c r="G52" s="10">
        <f>A53*S8*0.5</f>
        <v>525</v>
      </c>
    </row>
    <row r="53" spans="1:7" x14ac:dyDescent="0.25">
      <c r="A53">
        <v>100</v>
      </c>
      <c r="C53" s="2" t="s">
        <v>2</v>
      </c>
      <c r="D53" s="5">
        <f>D54-D52</f>
        <v>906.90000000000009</v>
      </c>
      <c r="E53" s="5">
        <f t="shared" ref="E53:G53" si="22">E54-E52</f>
        <v>730.35</v>
      </c>
      <c r="F53" s="5">
        <f t="shared" si="22"/>
        <v>671.5</v>
      </c>
      <c r="G53" s="5">
        <f t="shared" si="22"/>
        <v>735</v>
      </c>
    </row>
    <row r="54" spans="1:7" x14ac:dyDescent="0.25">
      <c r="A54">
        <v>10</v>
      </c>
      <c r="B54" t="s">
        <v>6</v>
      </c>
      <c r="D54" s="5">
        <f>$A$54*$A$52</f>
        <v>1260</v>
      </c>
      <c r="E54" s="5">
        <f t="shared" ref="E54:G54" si="23">$A$54*$A$52</f>
        <v>1260</v>
      </c>
      <c r="F54" s="5">
        <f t="shared" si="23"/>
        <v>1260</v>
      </c>
      <c r="G54" s="5">
        <f t="shared" si="23"/>
        <v>1260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24hrs</vt:lpstr>
      <vt:lpstr>36hrs</vt:lpstr>
      <vt:lpstr>72hrs</vt:lpstr>
      <vt:lpstr>100hrs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Brodie Tebbutt</dc:creator>
  <cp:lastModifiedBy>Ashlee</cp:lastModifiedBy>
  <dcterms:created xsi:type="dcterms:W3CDTF">2018-07-19T22:42:38Z</dcterms:created>
  <dcterms:modified xsi:type="dcterms:W3CDTF">2018-08-10T03:53:25Z</dcterms:modified>
</cp:coreProperties>
</file>